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525" tabRatio="833" firstSheet="9" activeTab="16"/>
  </bookViews>
  <sheets>
    <sheet name="1-sz mell bev." sheetId="1" r:id="rId1"/>
    <sheet name="1-mell.kiad." sheetId="2" r:id="rId2"/>
    <sheet name="2.sz.Önkormányzat" sheetId="3" r:id="rId3"/>
    <sheet name="3.sz.Intézmények össz. " sheetId="4" r:id="rId4"/>
    <sheet name=" Hivatal " sheetId="5" r:id="rId5"/>
    <sheet name="Műv. Ház" sheetId="6" r:id="rId6"/>
    <sheet name="4.sz-mell Berházások" sheetId="7" r:id="rId7"/>
    <sheet name="5.sz-mell Működés" sheetId="8" r:id="rId8"/>
    <sheet name="6.sz-mell Tőke j" sheetId="9" r:id="rId9"/>
    <sheet name="7.sz-mell Több éves" sheetId="10" r:id="rId10"/>
    <sheet name="8.sz.mell EI felh" sheetId="11" r:id="rId11"/>
    <sheet name="9.sz.mell Közvetett t" sheetId="12" r:id="rId12"/>
    <sheet name="10.sz.mell Átadott" sheetId="13" r:id="rId13"/>
    <sheet name="11.sz.mell EU" sheetId="14" r:id="rId14"/>
    <sheet name="12.sz. mell Állami tám" sheetId="15" r:id="rId15"/>
    <sheet name="13.sz.mell Tám" sheetId="16" r:id="rId16"/>
    <sheet name="14.sz.mell Adóss.kel" sheetId="17" r:id="rId17"/>
  </sheets>
  <definedNames>
    <definedName name="_xlnm.Print_Area" localSheetId="4">' Hivatal '!$A$1:$C$47</definedName>
    <definedName name="_xlnm.Print_Area" localSheetId="12">'10.sz.mell Átadott'!$A$1:$D$23</definedName>
    <definedName name="_xlnm.Print_Area" localSheetId="13">'11.sz.mell EU'!$A$1:$M$28</definedName>
    <definedName name="_xlnm.Print_Area" localSheetId="15">'13.sz.mell Tám'!$A$1:$C$33</definedName>
    <definedName name="_xlnm.Print_Area" localSheetId="2">'2.sz.Önkormányzat'!$A$1:$C$57</definedName>
    <definedName name="_xlnm.Print_Area" localSheetId="3">'3.sz.Intézmények össz. '!$A$1:$C$47</definedName>
    <definedName name="_xlnm.Print_Area" localSheetId="6">'4.sz-mell Berházások'!$A$1:$E$2</definedName>
    <definedName name="_xlnm.Print_Area" localSheetId="5">'Műv. Ház'!$A$1:$C$46</definedName>
  </definedNames>
  <calcPr fullCalcOnLoad="1"/>
</workbook>
</file>

<file path=xl/sharedStrings.xml><?xml version="1.0" encoding="utf-8"?>
<sst xmlns="http://schemas.openxmlformats.org/spreadsheetml/2006/main" count="829" uniqueCount="352">
  <si>
    <t>ebből -helyi adók</t>
  </si>
  <si>
    <t>Személyi juttatások</t>
  </si>
  <si>
    <t>Munkaadókat terhelő járulékok</t>
  </si>
  <si>
    <t>Dologi kiadások</t>
  </si>
  <si>
    <t>Ellátottak pénzbeli juttatása</t>
  </si>
  <si>
    <t xml:space="preserve">Felújítások </t>
  </si>
  <si>
    <t>Egyéb felhalmozási kiadás</t>
  </si>
  <si>
    <t>Engedélyezett létszám (közfoglalkoztatottak nélkül)</t>
  </si>
  <si>
    <t>Közfoglalkoztatottak száma</t>
  </si>
  <si>
    <t>Sorsz.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</si>
  <si>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</si>
  <si>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</si>
  <si>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</si>
  <si>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</si>
  <si>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</si>
  <si>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</si>
  <si>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</si>
  <si>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</si>
  <si>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</si>
  <si>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1.</t>
  </si>
  <si>
    <t>2.</t>
  </si>
  <si>
    <t>3.</t>
  </si>
  <si>
    <t>4.</t>
  </si>
  <si>
    <t>5.</t>
  </si>
  <si>
    <t>1.1</t>
  </si>
  <si>
    <t>1.2</t>
  </si>
  <si>
    <t>1.3</t>
  </si>
  <si>
    <t>X.</t>
  </si>
  <si>
    <t>Közhatalmi bevételek (1+2+3)</t>
  </si>
  <si>
    <t>Müködési költségvetés  kiadásai (1+2+3+4+5)</t>
  </si>
  <si>
    <t>Egyéb működési célú kiadás (1.1+1.2.+1.3.)</t>
  </si>
  <si>
    <t>Felhalmozási költségvetés kiadásai  (1+2+3)</t>
  </si>
  <si>
    <t>Összes létszám (1+2)</t>
  </si>
  <si>
    <r>
      <t>KIADÁSOK</t>
    </r>
    <r>
      <rPr>
        <sz val="10"/>
        <rFont val="Arial"/>
        <family val="2"/>
      </rPr>
      <t xml:space="preserve"> -előir.csop.ként/kiem.előirányzatonkét</t>
    </r>
  </si>
  <si>
    <t>INTÉZMÉNY</t>
  </si>
  <si>
    <t>6.</t>
  </si>
  <si>
    <t>TÁRGYÉVI BEVÉTELEK</t>
  </si>
  <si>
    <t>Költségvetési hiány belsö finanszírozása</t>
  </si>
  <si>
    <t>Költségvetési hiány külső finanszírozása (hitel)</t>
  </si>
  <si>
    <t>XI.</t>
  </si>
  <si>
    <r>
      <t>Költségvetési egyenleg</t>
    </r>
    <r>
      <rPr>
        <sz val="10"/>
        <rFont val="Arial"/>
        <family val="2"/>
      </rPr>
      <t xml:space="preserve"> -Tárgyévi bevételek és kiadások különbözeteként jeletkező hiány összege</t>
    </r>
  </si>
  <si>
    <t>2.oldal</t>
  </si>
  <si>
    <t>KIADÁSOK ÖSSZESEN (V+VI.)</t>
  </si>
  <si>
    <t xml:space="preserve"> </t>
  </si>
  <si>
    <t>Összesen</t>
  </si>
  <si>
    <t>A MŰKÖDÉSI CÉLÚ BEVÉTELEK 
ÉS KIADÁSOK MÉRLEGE</t>
  </si>
  <si>
    <t>I. Működési bevételek és kiadások</t>
  </si>
  <si>
    <t>7.</t>
  </si>
  <si>
    <t>Működési célú bevételek összesen:</t>
  </si>
  <si>
    <t>Ellátottak pénzbeni juttatása</t>
  </si>
  <si>
    <t>8.</t>
  </si>
  <si>
    <t>9.</t>
  </si>
  <si>
    <t>Tartalékok</t>
  </si>
  <si>
    <t>Működési célú kiadások összesen:</t>
  </si>
  <si>
    <t>KIADÁSOK</t>
  </si>
  <si>
    <t>4. sz. melléklet "Beruházás összesen" sor</t>
  </si>
  <si>
    <t>4. sz. melléklet "Felújítás összesen" sor</t>
  </si>
  <si>
    <t>4. sz. melléklet "Beruházás célú átadás" sor</t>
  </si>
  <si>
    <t>Fejlesztési célú kölcsön kihelyezés</t>
  </si>
  <si>
    <t>KIADÁS ÖSSZESEN</t>
  </si>
  <si>
    <t>BEVÉTELEK</t>
  </si>
  <si>
    <t>10.</t>
  </si>
  <si>
    <t>BEVÉTEL ÖSSZESEN</t>
  </si>
  <si>
    <t>KIMUTATÁS</t>
  </si>
  <si>
    <t>a több éves kihatással járó kiadásokról</t>
  </si>
  <si>
    <t>Kötelezettségek</t>
  </si>
  <si>
    <t>M e g n e v e z é s</t>
  </si>
  <si>
    <t>Egyéb kötelezettségek</t>
  </si>
  <si>
    <t>Egyéb kötelezettség összesen</t>
  </si>
  <si>
    <t>Összesen:</t>
  </si>
  <si>
    <t>Ö S S Z E S E N :</t>
  </si>
  <si>
    <t>Megnevezés</t>
  </si>
  <si>
    <t>Civil szervezetek támogatása</t>
  </si>
  <si>
    <t>Európai Uniós támogatással megvalósuló beruházások</t>
  </si>
  <si>
    <t>Beruházás                megnevezése</t>
  </si>
  <si>
    <t>Össz.     Költség         e.Ft</t>
  </si>
  <si>
    <t>UNIÓS   támogatás</t>
  </si>
  <si>
    <t>Támogatás típusa</t>
  </si>
  <si>
    <t>ÖNKORMÁNYZAT ÁLTAL IRÁNYÍTOTT KÖLTSÉGVETÉSI SZERVEK BEVÉTELEI ÉS KIADÁSAI ÖSSZESEN</t>
  </si>
  <si>
    <t>Dologi kiadás</t>
  </si>
  <si>
    <t>Felújítás</t>
  </si>
  <si>
    <r>
      <t>BEVÉTELEK</t>
    </r>
    <r>
      <rPr>
        <b/>
        <sz val="10"/>
        <rFont val="Arial"/>
        <family val="2"/>
      </rPr>
      <t xml:space="preserve">  </t>
    </r>
  </si>
  <si>
    <t xml:space="preserve">ebből-kötelezö feladat </t>
  </si>
  <si>
    <t xml:space="preserve">        önként vállalt feladat</t>
  </si>
  <si>
    <t xml:space="preserve">       állami (államigazgatási feladat)</t>
  </si>
  <si>
    <r>
      <t>BEVÉTELEK</t>
    </r>
    <r>
      <rPr>
        <b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</t>
    </r>
  </si>
  <si>
    <t xml:space="preserve">           -felhalm.bevételből eu-s progmokhoz kapcsolódó bevétel </t>
  </si>
  <si>
    <t>Ellátás megnevezése</t>
  </si>
  <si>
    <t xml:space="preserve">Hitelek </t>
  </si>
  <si>
    <t xml:space="preserve">Az önkormányzat által a lakosságnak juttatott támogatások,szociális, rászorultsági ellátások </t>
  </si>
  <si>
    <t>ebből  -egyéb müködési célu tám.állh.belűlre</t>
  </si>
  <si>
    <t xml:space="preserve">          -egyéb működési célú tám.áll.h.kivülre</t>
  </si>
  <si>
    <t xml:space="preserve">          -tartalékok</t>
  </si>
  <si>
    <t xml:space="preserve">                      =általános tartalék </t>
  </si>
  <si>
    <t xml:space="preserve">                      =céltartalék</t>
  </si>
  <si>
    <t>Beruházások</t>
  </si>
  <si>
    <t>Finanszírozási kiadások</t>
  </si>
  <si>
    <t>Ebből: -Adósságszolgálat</t>
  </si>
  <si>
    <t>Önkormányzatok működési támogatásai</t>
  </si>
  <si>
    <t>Egyéb mük.célú támogatások  bevételei államháztartáson belülről</t>
  </si>
  <si>
    <t xml:space="preserve">Költségvetési bevételek </t>
  </si>
  <si>
    <t>Működési célú támogatások államháztartáson belülről</t>
  </si>
  <si>
    <t>Felhalmozási célú támogatások államháztartáson belülről</t>
  </si>
  <si>
    <t>Felhalmozási célú önkormányzati támogatás</t>
  </si>
  <si>
    <t>Egyéb felh.célú támogatások  bevételei államháztartáson belülről</t>
  </si>
  <si>
    <t xml:space="preserve">         -egyéb közhatalmi bevételek</t>
  </si>
  <si>
    <t xml:space="preserve">         -gépjárműadók</t>
  </si>
  <si>
    <t>Müködési bevételek</t>
  </si>
  <si>
    <t xml:space="preserve">Felhalmozási bevételek </t>
  </si>
  <si>
    <t>Felhalmozási célú átvett pénzeszközök</t>
  </si>
  <si>
    <t>Müködési célú átvett pénzeszközök</t>
  </si>
  <si>
    <t>Finanszírozási bevételek</t>
  </si>
  <si>
    <t>Kiemelt előirányzatok/rovatok:</t>
  </si>
  <si>
    <t>-ebből: irányító szervi támogatásás</t>
  </si>
  <si>
    <t xml:space="preserve">           előző évi költségvet.maradvány igénybevétele</t>
  </si>
  <si>
    <t>BEVÉTELEK ÖSSZESEN (I.+..VIII.)</t>
  </si>
  <si>
    <t xml:space="preserve">           -Irányító szervei tám.folyósítása</t>
  </si>
  <si>
    <t xml:space="preserve">Közhatalmi bevételek </t>
  </si>
  <si>
    <t>Költségvetési hiány belsö finanszírozása (előző évi költségvetési maradvány ig.vétele)</t>
  </si>
  <si>
    <t>Beruházás</t>
  </si>
  <si>
    <t>Közhatalmi bevételek</t>
  </si>
  <si>
    <t>Felhalmozási bevételek</t>
  </si>
  <si>
    <t>ebből  -egyéb müködési célu tám.áht.belűlre</t>
  </si>
  <si>
    <t xml:space="preserve">          -egyéb működési célú tám.áht.kivülre</t>
  </si>
  <si>
    <t>KIADÁSOK ÖSSZESEN (I+II+III)</t>
  </si>
  <si>
    <t xml:space="preserve">Önkormányzatok működési támogatása </t>
  </si>
  <si>
    <t>Egyéb müködési c.tám áht-belülről</t>
  </si>
  <si>
    <t>Működési célú átvett pénzeszköz</t>
  </si>
  <si>
    <t xml:space="preserve">Dologi kiadások </t>
  </si>
  <si>
    <t>Egyéb müködési c. tám.áht-on belülre</t>
  </si>
  <si>
    <t>Egyéb müködési c. tám.áht-on kívülre</t>
  </si>
  <si>
    <t xml:space="preserve">Költségvetési hiány külső finanszírozása </t>
  </si>
  <si>
    <t>saját bevételeinek és az adósságot keletkeztető ügyleteiből eredő fizetési kötelezettségének bemutatása</t>
  </si>
  <si>
    <t>Sor-szám</t>
  </si>
  <si>
    <t>Helyi adók és a települési adók</t>
  </si>
  <si>
    <t>Osztalékok, koncessziós díjak, hozambevételek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</si>
  <si>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</si>
  <si>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</si>
  <si>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</si>
  <si>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</si>
  <si>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Kezesség-, illetve garanciavállalással kapcsolatos megtérülés</t>
  </si>
  <si>
    <t>Saját bevételek (01+…+07)</t>
  </si>
  <si>
    <t>Saját bevételek (08. sor)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</si>
  <si>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</si>
  <si>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</si>
  <si>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</si>
  <si>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</si>
  <si>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</si>
  <si>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</si>
  <si>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</si>
  <si>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</si>
  <si>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tárgy-évet terhelő fizetési kötelezettség (19+…+25)</t>
  </si>
  <si>
    <t>Fizetési kötelezettség összesen (10+18)</t>
  </si>
  <si>
    <t>Fizetési kötelezettséggel csökkentett saját bevétel (09-26)</t>
  </si>
  <si>
    <t>Elvonások,befizetések bevétele</t>
  </si>
  <si>
    <t>Maradvány igénybevétele</t>
  </si>
  <si>
    <t>Államháztatáson belüli megelőlegezés</t>
  </si>
  <si>
    <t>1.4</t>
  </si>
  <si>
    <t xml:space="preserve">          -egyéb befizetés elvonás</t>
  </si>
  <si>
    <t>Települési támogatás</t>
  </si>
  <si>
    <t xml:space="preserve">   Elhunyt személy eltemettetése</t>
  </si>
  <si>
    <t>13.</t>
  </si>
  <si>
    <t>Kölcsön visszatérülés</t>
  </si>
  <si>
    <t>Ebből: =Adósságszolgálat</t>
  </si>
  <si>
    <t xml:space="preserve">Működési bevételek </t>
  </si>
  <si>
    <t>Lekötött betét megszüntetése</t>
  </si>
  <si>
    <t xml:space="preserve">         =áht-n belüli megelőlegezés v.fiz.</t>
  </si>
  <si>
    <t xml:space="preserve">          -áht-n belüli megelőlegezés v.fiz.</t>
  </si>
  <si>
    <t>Az Összes költséghez</t>
  </si>
  <si>
    <t xml:space="preserve">Saját forrás </t>
  </si>
  <si>
    <t>Gyermekvédelmi kedvezmény.</t>
  </si>
  <si>
    <t>Balatonszemes Községi Önkormányzat összesített bevételei és kiadásai</t>
  </si>
  <si>
    <t>2023.eredeti előirányzat</t>
  </si>
  <si>
    <t>2023. I. módosítás</t>
  </si>
  <si>
    <t>BALATONSZEMESI KÖZÖS ÖNKORMÁNYZATI HIVATAL</t>
  </si>
  <si>
    <t>BALATONSZEMESI LATINOVITS ZOLTÁN MŰVELŐDÉSI KÖZPONT, KÖNYVTÁR ÉS MÚZEUM</t>
  </si>
  <si>
    <t>2023. évi eredeti előirányzat</t>
  </si>
  <si>
    <t>Ft</t>
  </si>
  <si>
    <t>Balatonszemes Községi Önkormányzat</t>
  </si>
  <si>
    <t xml:space="preserve"> Ft-ban</t>
  </si>
  <si>
    <t>2024. évben</t>
  </si>
  <si>
    <t>2025. évben</t>
  </si>
  <si>
    <t>2026. évben</t>
  </si>
  <si>
    <t>2023. évi 1. módosítás</t>
  </si>
  <si>
    <t>Balatonszemes-Balatonőszöd-Somogytút Óvoda Intézményfenntartó Társulás (Balatonszemesi Nyitnikék Óvoda és Mini Bölcsőde)</t>
  </si>
  <si>
    <t>Balatonföldvár Többcélú Kistérségi Társulás</t>
  </si>
  <si>
    <t>Dentúra Bt (fogorvosi ellátás támogatása)</t>
  </si>
  <si>
    <t>Lakossági víz, szennyvíz támogatás-DRV</t>
  </si>
  <si>
    <t>Magyar Államkincstár elszámolások</t>
  </si>
  <si>
    <t>Bursa Ösztöndíj Pályázat</t>
  </si>
  <si>
    <t>BJEMOKK Sport üzemeltetési N.Kft.(kajak-kenu)</t>
  </si>
  <si>
    <t>Mozdulj Balaton</t>
  </si>
  <si>
    <t>Magyar Államkincstár szolidaritási hozzájárulás</t>
  </si>
  <si>
    <t>2023.évi eredeti előirányzat</t>
  </si>
  <si>
    <t>Beruházások:</t>
  </si>
  <si>
    <t>Fogászati röntgen</t>
  </si>
  <si>
    <t>Összes beruházás:</t>
  </si>
  <si>
    <t>Felújítások:</t>
  </si>
  <si>
    <t>Összes felújítás:</t>
  </si>
  <si>
    <t>Mindösszesen:</t>
  </si>
  <si>
    <t xml:space="preserve">Egyéb felhalmozási bevétel </t>
  </si>
  <si>
    <t>2023. eredeti előirányzat</t>
  </si>
  <si>
    <t>Közvilágítás, lámpatestek bérleti díja</t>
  </si>
  <si>
    <t>Közvetett támogatások</t>
  </si>
  <si>
    <t>Ssz</t>
  </si>
  <si>
    <t>Bevételi jogcím</t>
  </si>
  <si>
    <t>Kedvezmény összege  (Ft)</t>
  </si>
  <si>
    <t>Építményadóból biztosított kedvezmény, mentesség</t>
  </si>
  <si>
    <t>Telekadóból biztosított kedvezmény, mentesség</t>
  </si>
  <si>
    <t>M.személyek komm. adójából biztosított kedvezmény,mentesség</t>
  </si>
  <si>
    <t>Iparűzési adóból biztosított kedvezmény, mentesség</t>
  </si>
  <si>
    <t>Idegenforgalmi adóból biztosított kedvezmény, mentesség</t>
  </si>
  <si>
    <t>Gépjárműadóból biztosított kedvezmény, mentesség</t>
  </si>
  <si>
    <t>Talajterhelési díj</t>
  </si>
  <si>
    <t>Helyiségek hasznosítása utáni kedvezmény, mentesség</t>
  </si>
  <si>
    <t>Eszközök hasznosítása utáni kedvezmény, mentesség</t>
  </si>
  <si>
    <t>Egyéb kedvezmény</t>
  </si>
  <si>
    <t>Bevételek összesen :</t>
  </si>
  <si>
    <t>Balatonszemes Község Önkormányzat</t>
  </si>
  <si>
    <t>Rovat szám:</t>
  </si>
  <si>
    <t xml:space="preserve">B E V É T E L E K </t>
  </si>
  <si>
    <t>Mennyiségi egység</t>
  </si>
  <si>
    <t>Fajlagos összeg</t>
  </si>
  <si>
    <t>Mutató</t>
  </si>
  <si>
    <t>B111</t>
  </si>
  <si>
    <t>1.1.1.1. Info 1
 Önkormányzati hivatal működésének támogatása - elismert hivatali létszám alapján</t>
  </si>
  <si>
    <t>elismert hivatali létszám</t>
  </si>
  <si>
    <t>forint</t>
  </si>
  <si>
    <t>Településüzemeltetés - zöldterület-gazdálkodás támogatása - kiegészítés előtt</t>
  </si>
  <si>
    <t>hektár</t>
  </si>
  <si>
    <t>Településüzemeltetés - közvilágítás támogatása</t>
  </si>
  <si>
    <t>Településüzemeltetés - köztemető támogatása</t>
  </si>
  <si>
    <t>Településüzemeltetés - közutak támogatása</t>
  </si>
  <si>
    <t>Egyéb önkormányzati feladatok támogatása</t>
  </si>
  <si>
    <t>1.1.1.7. Lakott külterülettel kapcsolatos feladatok támogatása</t>
  </si>
  <si>
    <t>Közvilágítás kiegészítő támogatása</t>
  </si>
  <si>
    <t>A települési önkormányzatok működésének általános támogatása,hivatali működ.támogatással</t>
  </si>
  <si>
    <t/>
  </si>
  <si>
    <t>B112</t>
  </si>
  <si>
    <t>1.2.1. Óvodaműködtetési támogatás</t>
  </si>
  <si>
    <t>Óvodaműködtetési támogatás - óvoda napi nyitvatartási ideje eléri a nyolc órát</t>
  </si>
  <si>
    <t>fő</t>
  </si>
  <si>
    <t>pedagógusok átlagbéralapú támogatása</t>
  </si>
  <si>
    <t>pedagógus II. kategóriába sorolt pedagógusok, pedagógus szakképzettséggel rendelkező segítők kiegészítő támogatása</t>
  </si>
  <si>
    <t>pedagógus szakképzettséggel nem rendelkező segítők átlagbéralapú támogatása</t>
  </si>
  <si>
    <t>Társulás által fenntartott óvodákba bejáró gyermekek utaztatásának támogatása</t>
  </si>
  <si>
    <t>A települési önkormányzatok egyes köznevelési feladatainak támogatása</t>
  </si>
  <si>
    <t>B113</t>
  </si>
  <si>
    <t>Szociális étkeztetés - önálló feladatellátás</t>
  </si>
  <si>
    <t>Szociális segítés</t>
  </si>
  <si>
    <t>Személyi gondozás - önálló feladatellátás</t>
  </si>
  <si>
    <t>Bölcsődei dajkák, középfokú végzettségű kisgyermeknevelők, szaktanácsadók bértámogatása</t>
  </si>
  <si>
    <t>Bölcsődei üzemeltetési támogatás</t>
  </si>
  <si>
    <t>A települési önkormányzatok egyes szociális és gyermekjóléti feladatainak támogatása</t>
  </si>
  <si>
    <t>Intézményi gyermekétkeztetés - bértámogatás</t>
  </si>
  <si>
    <t>Intézményi gyermekétkeztetés - üzemeltetési támogatás</t>
  </si>
  <si>
    <t>Szünidei étkeztetés támogatása</t>
  </si>
  <si>
    <t>étkezési adag</t>
  </si>
  <si>
    <t>A települési önkormányzatok gyermekétkeztetési feladatainak támogatása</t>
  </si>
  <si>
    <t>B114</t>
  </si>
  <si>
    <t>Települési önkormányzatok kulturális feladatainak bérjellegű támogatása</t>
  </si>
  <si>
    <t>Települési önkormányzatok egyes kulturális feladatainak támogatása</t>
  </si>
  <si>
    <t>Kulturális kiegészítő támogatás</t>
  </si>
  <si>
    <t>Működési célú és kiegészítő támogatások</t>
  </si>
  <si>
    <t>IFA-hoz kapcsolódó kiegészítő támogatás</t>
  </si>
  <si>
    <t>Lakossági víz és csatornaszolg.tám.</t>
  </si>
  <si>
    <t>Szoc.tűzifa</t>
  </si>
  <si>
    <t>Tisztítsuk meg az országot</t>
  </si>
  <si>
    <t>Rendkivüli támogatás</t>
  </si>
  <si>
    <t>Iparűzési adóhoz kapcsolodó kiegészítő támogatás</t>
  </si>
  <si>
    <t>Polgármesteri illetmény támogatása</t>
  </si>
  <si>
    <t>ÖSSZESEN</t>
  </si>
  <si>
    <t>Lakhatáshoz kapcsolódó támogatás</t>
  </si>
  <si>
    <t>Óvodakezdési támogatás</t>
  </si>
  <si>
    <t>Beiskolázási támogatás</t>
  </si>
  <si>
    <t>Nyugdíjasok támogatása</t>
  </si>
  <si>
    <t xml:space="preserve">Összesen </t>
  </si>
  <si>
    <t>Bölcsődéskorú gyermekek támogatása támogatása</t>
  </si>
  <si>
    <t xml:space="preserve">           -Egyéb finansz.kiad.folyósítása(Labdarúgó Sz.)</t>
  </si>
  <si>
    <t xml:space="preserve">         =egyéb finansz.kiad.(Labdarúgó Sz.)</t>
  </si>
  <si>
    <t>Balatonszemes Községi Önkormányzat felújítási és beruházási kiadásai</t>
  </si>
  <si>
    <t>XII.</t>
  </si>
  <si>
    <t xml:space="preserve">Bevételek </t>
  </si>
  <si>
    <t>Mükc.tám aht-on belülről</t>
  </si>
  <si>
    <t>eredeti e.i.</t>
  </si>
  <si>
    <t>Felh.tám aht-on belülről</t>
  </si>
  <si>
    <t>Mük.c.átvett pénze.</t>
  </si>
  <si>
    <t>Fejl.c.átvett pénze.</t>
  </si>
  <si>
    <t>Bevételek összesen:</t>
  </si>
  <si>
    <t>Kiadások</t>
  </si>
  <si>
    <t>Személyi jell. juttatások</t>
  </si>
  <si>
    <t>Munkaadót terhelő járulékok</t>
  </si>
  <si>
    <t>Ellátottak pénzb. jutt.</t>
  </si>
  <si>
    <t>Egyéb mük.c.kiadás</t>
  </si>
  <si>
    <t>Egyéb felh.kiadás</t>
  </si>
  <si>
    <t>Kiadások összesen:</t>
  </si>
  <si>
    <t>Finanszírozási műveletek</t>
  </si>
  <si>
    <t>Göngy. finansz. műveletek</t>
  </si>
  <si>
    <t>Átadott pénzeszközök, támogatások</t>
  </si>
  <si>
    <t>2022. évi teljesítés</t>
  </si>
  <si>
    <t>Államháztartáson kívülre összesen:</t>
  </si>
  <si>
    <t>Államháztartáson belülre összesen:</t>
  </si>
  <si>
    <t>Magyar Államkincstár, Állami támogatás megelőlegezés visszafizetése (1. mell.finanszíroz.kiad.)</t>
  </si>
  <si>
    <t>Szünidei gyemekétkeztetés.</t>
  </si>
  <si>
    <t>Szemesért Nonprofit Kft.</t>
  </si>
  <si>
    <t>2024.évi előirányzat</t>
  </si>
  <si>
    <t>2023. évi teljesítés</t>
  </si>
  <si>
    <t>2024. évi előirányzat</t>
  </si>
  <si>
    <t>2024. évi tőke jellegű bevételek és kiadások</t>
  </si>
  <si>
    <t>Előrányzat felhasználási terv 2024. évre</t>
  </si>
  <si>
    <t>2024. évi fejlesztési kiadások ÁFÁ-val</t>
  </si>
  <si>
    <t>2027. év után</t>
  </si>
  <si>
    <t>2027. évben</t>
  </si>
  <si>
    <r>
      <t xml:space="preserve">1.1.1.1. Info 2
1.1.1.1. - Info 1 összegből az </t>
    </r>
    <r>
      <rPr>
        <b/>
        <sz val="10"/>
        <rFont val="Arial"/>
        <family val="2"/>
      </rPr>
      <t xml:space="preserve">önkormányzatra jutó lakosságarányos támogatás
</t>
    </r>
  </si>
  <si>
    <t>Felsőfokú végzettségű kisgyermeknevelők,szaktanácsadók bértámogatása</t>
  </si>
  <si>
    <t>B116</t>
  </si>
  <si>
    <t>Elszámolásból származó állami támogatások</t>
  </si>
  <si>
    <t>2024. évi önkormányzati működés állami támogatása</t>
  </si>
  <si>
    <t>Országos Bringapark Program, pályázat</t>
  </si>
  <si>
    <t>Kajak -kenu eszköz pótlás</t>
  </si>
  <si>
    <t>Tárgyi eszköz beszerzések(Iskola körül használni tervezett eszközökkel együtt)</t>
  </si>
  <si>
    <t>Okos zebra</t>
  </si>
  <si>
    <t>Tervezési kiadások, Immateriális javak</t>
  </si>
  <si>
    <t>Németh Pál utca világítás</t>
  </si>
  <si>
    <t>Táncsics M.u.pályázat</t>
  </si>
  <si>
    <t>Hivatal épülete, felújítás(vizes blokkok)</t>
  </si>
  <si>
    <t>Iskola gáz vezeték</t>
  </si>
  <si>
    <t>Élményfűrdő IT biztonsátechnikai fejlesztés</t>
  </si>
  <si>
    <t>Balatonszemesi Közös Önkormányzati Hivatal</t>
  </si>
  <si>
    <t>Immateriális javak (Szellemi termékek)(szoftver beszerzések)</t>
  </si>
  <si>
    <t>Tárgyi eszközök(Számítástechnikai eszközök)</t>
  </si>
  <si>
    <t>Balatonszemesi Latinovits Zoltán Művelődési Ház és Múzeum</t>
  </si>
  <si>
    <t>Tárgyi eszköz beszerzések</t>
  </si>
  <si>
    <t>Pályázati forrás</t>
  </si>
  <si>
    <t>Ebből 2024. évi tervezett felhasználás</t>
  </si>
  <si>
    <t>2023. évi várható teljesítés</t>
  </si>
  <si>
    <t>1.sz.melléklet a 3/2024.(II.23.).számú rendelethez</t>
  </si>
  <si>
    <t>2. sz. mell.a 3/2024.(II.23.).számú rendelethez</t>
  </si>
  <si>
    <t>3. sz. mell. a 3/2024.(II.23.) számú rendelethez</t>
  </si>
  <si>
    <t>3.1 sz. mell. a 3/2024.(II.23.).számú rendelethez</t>
  </si>
  <si>
    <t xml:space="preserve">3.4 sz. mell. a 3/2024.(II.23.) számú rendelethez </t>
  </si>
  <si>
    <t xml:space="preserve">4. sz. melléklet a 3/2024.(II.23.) számú rendelethez </t>
  </si>
  <si>
    <t xml:space="preserve">5. sz. mell.a 3/2024.(II.23.) számú rendelethez </t>
  </si>
  <si>
    <t xml:space="preserve">6. sz. mell.a 3/2024.(II.23.) számú rendelethez </t>
  </si>
  <si>
    <t xml:space="preserve">7.sz. mell.a 3/2024.(II.23.) számú rendelethez </t>
  </si>
  <si>
    <t xml:space="preserve">8. sz. mell.a 3/2024.(II.23.) számú rendelethez </t>
  </si>
  <si>
    <t>9.  melléklet a 3/2024.(II.23.) önkormányzati rendelethez</t>
  </si>
  <si>
    <t xml:space="preserve">10.sz.mell.a 3/2024.(II.23.) számú rendelethez </t>
  </si>
  <si>
    <t xml:space="preserve">11. sz. mell.a 3/2024.(II.23.) számú rendelethez </t>
  </si>
  <si>
    <t>12. melléklet a .3/2024.(II.23.) önkormányzati rendelethez</t>
  </si>
  <si>
    <t xml:space="preserve">13.sz.mell.a 3/2024.(II.23.) számú rendelethez </t>
  </si>
  <si>
    <t xml:space="preserve">14.sz.mell.a 3/2024.(II.23.) számú rendelethez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</si>
</sst>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[$-40E]yyyy\.\ mmmm\ d\."/>
    <numFmt numFmtId="175" formatCode="&quot;H-&quot;0000"/>
    <numFmt numFmtId="176" formatCode="mmm\ d/"/>
    <numFmt numFmtId="177" formatCode="#,##0;[Red]#,##0"/>
    <numFmt numFmtId="178" formatCode="_-* #,##0.00&quot; Ft&quot;_-;\-* #,##0.00&quot; Ft&quot;_-;_-* \-??&quot; Ft&quot;_-;_-@_-"/>
    <numFmt numFmtId="179" formatCode="#,##0.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0.0"/>
    <numFmt numFmtId="184" formatCode="#,##0\ _F_t"/>
  </numFmts>
  <fonts count="7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20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4"/>
      <name val="Arial"/>
      <family val="2"/>
    </font>
    <font>
      <b/>
      <i/>
      <sz val="11"/>
      <name val="Arial CE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0"/>
      <name val="Arial CE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5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1" borderId="7" applyNumberFormat="0" applyFont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2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4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0" fontId="74" fillId="29" borderId="1" applyNumberFormat="0" applyAlignment="0" applyProtection="0"/>
    <xf numFmtId="9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2" xfId="0" applyNumberForma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4" xfId="0" applyNumberFormat="1" applyFont="1" applyBorder="1" applyAlignment="1">
      <alignment wrapText="1"/>
    </xf>
    <xf numFmtId="3" fontId="2" fillId="0" borderId="14" xfId="0" applyNumberFormat="1" applyFont="1" applyBorder="1" applyAlignment="1">
      <alignment wrapText="1"/>
    </xf>
    <xf numFmtId="3" fontId="3" fillId="0" borderId="18" xfId="0" applyNumberFormat="1" applyFont="1" applyBorder="1" applyAlignment="1">
      <alignment horizontal="center" wrapText="1"/>
    </xf>
    <xf numFmtId="3" fontId="0" fillId="0" borderId="19" xfId="0" applyNumberForma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 vertical="center"/>
    </xf>
    <xf numFmtId="3" fontId="2" fillId="0" borderId="14" xfId="0" applyNumberFormat="1" applyFont="1" applyBorder="1" applyAlignment="1">
      <alignment shrinkToFit="1"/>
    </xf>
    <xf numFmtId="3" fontId="1" fillId="0" borderId="2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0" fillId="0" borderId="25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3" fontId="20" fillId="0" borderId="0" xfId="0" applyNumberFormat="1" applyFont="1" applyAlignment="1">
      <alignment/>
    </xf>
    <xf numFmtId="3" fontId="11" fillId="0" borderId="17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49" fontId="0" fillId="0" borderId="1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1" fillId="0" borderId="14" xfId="0" applyNumberFormat="1" applyFont="1" applyBorder="1" applyAlignment="1">
      <alignment wrapText="1"/>
    </xf>
    <xf numFmtId="3" fontId="4" fillId="0" borderId="22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center"/>
    </xf>
    <xf numFmtId="3" fontId="9" fillId="0" borderId="2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44" xfId="0" applyFont="1" applyBorder="1" applyAlignment="1">
      <alignment horizontal="center" wrapText="1"/>
    </xf>
    <xf numFmtId="3" fontId="0" fillId="0" borderId="44" xfId="0" applyNumberFormat="1" applyFont="1" applyBorder="1" applyAlignment="1">
      <alignment horizontal="right" wrapText="1"/>
    </xf>
    <xf numFmtId="3" fontId="1" fillId="0" borderId="44" xfId="0" applyNumberFormat="1" applyFont="1" applyBorder="1" applyAlignment="1">
      <alignment horizontal="right" wrapText="1"/>
    </xf>
    <xf numFmtId="0" fontId="5" fillId="0" borderId="0" xfId="0" applyFont="1" applyAlignment="1">
      <alignment horizontal="justify"/>
    </xf>
    <xf numFmtId="0" fontId="0" fillId="0" borderId="45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46" xfId="0" applyFont="1" applyBorder="1" applyAlignment="1">
      <alignment horizontal="center" wrapText="1"/>
    </xf>
    <xf numFmtId="3" fontId="0" fillId="0" borderId="46" xfId="0" applyNumberFormat="1" applyFont="1" applyBorder="1" applyAlignment="1">
      <alignment horizontal="right" wrapText="1"/>
    </xf>
    <xf numFmtId="0" fontId="0" fillId="0" borderId="30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3" fontId="0" fillId="0" borderId="49" xfId="0" applyNumberFormat="1" applyFont="1" applyBorder="1" applyAlignment="1">
      <alignment horizontal="right" wrapText="1"/>
    </xf>
    <xf numFmtId="3" fontId="0" fillId="0" borderId="50" xfId="0" applyNumberFormat="1" applyFont="1" applyBorder="1" applyAlignment="1">
      <alignment horizontal="right" wrapText="1"/>
    </xf>
    <xf numFmtId="3" fontId="1" fillId="0" borderId="50" xfId="0" applyNumberFormat="1" applyFont="1" applyBorder="1" applyAlignment="1">
      <alignment horizontal="right" wrapText="1"/>
    </xf>
    <xf numFmtId="0" fontId="8" fillId="0" borderId="33" xfId="0" applyFont="1" applyBorder="1" applyAlignment="1">
      <alignment/>
    </xf>
    <xf numFmtId="0" fontId="19" fillId="0" borderId="39" xfId="0" applyFont="1" applyBorder="1" applyAlignment="1">
      <alignment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3" fontId="17" fillId="0" borderId="20" xfId="0" applyNumberFormat="1" applyFont="1" applyFill="1" applyBorder="1" applyAlignment="1">
      <alignment/>
    </xf>
    <xf numFmtId="3" fontId="17" fillId="0" borderId="20" xfId="0" applyNumberFormat="1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3" fontId="18" fillId="0" borderId="24" xfId="0" applyNumberFormat="1" applyFont="1" applyFill="1" applyBorder="1" applyAlignment="1">
      <alignment/>
    </xf>
    <xf numFmtId="3" fontId="0" fillId="0" borderId="51" xfId="0" applyNumberFormat="1" applyFont="1" applyBorder="1" applyAlignment="1">
      <alignment horizontal="right" wrapText="1"/>
    </xf>
    <xf numFmtId="3" fontId="0" fillId="0" borderId="37" xfId="0" applyNumberFormat="1" applyBorder="1" applyAlignment="1">
      <alignment horizontal="right"/>
    </xf>
    <xf numFmtId="3" fontId="0" fillId="0" borderId="24" xfId="0" applyNumberFormat="1" applyFont="1" applyBorder="1" applyAlignment="1">
      <alignment/>
    </xf>
    <xf numFmtId="3" fontId="1" fillId="0" borderId="52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1" fillId="0" borderId="54" xfId="0" applyNumberFormat="1" applyFont="1" applyBorder="1" applyAlignment="1">
      <alignment/>
    </xf>
    <xf numFmtId="3" fontId="0" fillId="0" borderId="55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1" fillId="0" borderId="56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1" fillId="0" borderId="11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3" fillId="0" borderId="59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0" fillId="0" borderId="0" xfId="0" applyNumberFormat="1" applyAlignment="1">
      <alignment horizontal="right" vertical="center"/>
    </xf>
    <xf numFmtId="3" fontId="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24" fillId="0" borderId="52" xfId="0" applyNumberFormat="1" applyFont="1" applyBorder="1" applyAlignment="1">
      <alignment vertical="center" wrapText="1"/>
    </xf>
    <xf numFmtId="0" fontId="24" fillId="0" borderId="52" xfId="0" applyFont="1" applyBorder="1" applyAlignment="1">
      <alignment/>
    </xf>
    <xf numFmtId="3" fontId="24" fillId="0" borderId="52" xfId="0" applyNumberFormat="1" applyFont="1" applyBorder="1" applyAlignment="1">
      <alignment/>
    </xf>
    <xf numFmtId="0" fontId="75" fillId="0" borderId="52" xfId="0" applyFont="1" applyBorder="1" applyAlignment="1">
      <alignment/>
    </xf>
    <xf numFmtId="3" fontId="20" fillId="0" borderId="52" xfId="0" applyNumberFormat="1" applyFont="1" applyBorder="1" applyAlignment="1">
      <alignment/>
    </xf>
    <xf numFmtId="0" fontId="20" fillId="32" borderId="52" xfId="0" applyFont="1" applyFill="1" applyBorder="1" applyAlignment="1">
      <alignment/>
    </xf>
    <xf numFmtId="0" fontId="20" fillId="0" borderId="52" xfId="0" applyFont="1" applyBorder="1" applyAlignment="1">
      <alignment/>
    </xf>
    <xf numFmtId="0" fontId="24" fillId="0" borderId="52" xfId="0" applyFont="1" applyBorder="1" applyAlignment="1">
      <alignment horizontal="left"/>
    </xf>
    <xf numFmtId="0" fontId="20" fillId="0" borderId="52" xfId="0" applyFont="1" applyBorder="1" applyAlignment="1">
      <alignment horizontal="left"/>
    </xf>
    <xf numFmtId="3" fontId="20" fillId="32" borderId="52" xfId="0" applyNumberFormat="1" applyFont="1" applyFill="1" applyBorder="1" applyAlignment="1">
      <alignment/>
    </xf>
    <xf numFmtId="3" fontId="20" fillId="0" borderId="52" xfId="0" applyNumberFormat="1" applyFont="1" applyFill="1" applyBorder="1" applyAlignment="1">
      <alignment/>
    </xf>
    <xf numFmtId="0" fontId="75" fillId="32" borderId="52" xfId="0" applyFont="1" applyFill="1" applyBorder="1" applyAlignment="1">
      <alignment/>
    </xf>
    <xf numFmtId="0" fontId="76" fillId="0" borderId="52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 vertical="distributed"/>
    </xf>
    <xf numFmtId="0" fontId="8" fillId="0" borderId="20" xfId="0" applyFont="1" applyBorder="1" applyAlignment="1">
      <alignment horizontal="left"/>
    </xf>
    <xf numFmtId="0" fontId="15" fillId="0" borderId="20" xfId="0" applyFont="1" applyBorder="1" applyAlignment="1">
      <alignment horizontal="right"/>
    </xf>
    <xf numFmtId="3" fontId="0" fillId="0" borderId="38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0" fillId="33" borderId="0" xfId="0" applyNumberFormat="1" applyFill="1" applyAlignment="1">
      <alignment/>
    </xf>
    <xf numFmtId="3" fontId="18" fillId="0" borderId="6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61" xfId="0" applyNumberFormat="1" applyFont="1" applyBorder="1" applyAlignment="1">
      <alignment horizontal="center" vertical="center"/>
    </xf>
    <xf numFmtId="3" fontId="26" fillId="0" borderId="62" xfId="0" applyNumberFormat="1" applyFont="1" applyBorder="1" applyAlignment="1">
      <alignment wrapText="1"/>
    </xf>
    <xf numFmtId="3" fontId="27" fillId="0" borderId="63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28" fillId="0" borderId="64" xfId="0" applyNumberFormat="1" applyFont="1" applyBorder="1" applyAlignment="1">
      <alignment horizontal="right" vertical="center"/>
    </xf>
    <xf numFmtId="3" fontId="26" fillId="0" borderId="65" xfId="0" applyNumberFormat="1" applyFont="1" applyBorder="1" applyAlignment="1">
      <alignment wrapText="1"/>
    </xf>
    <xf numFmtId="3" fontId="0" fillId="0" borderId="0" xfId="0" applyNumberFormat="1" applyFont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3" fillId="0" borderId="25" xfId="0" applyNumberFormat="1" applyFont="1" applyBorder="1" applyAlignment="1">
      <alignment horizontal="center"/>
    </xf>
    <xf numFmtId="3" fontId="23" fillId="0" borderId="58" xfId="0" applyNumberFormat="1" applyFont="1" applyBorder="1" applyAlignment="1">
      <alignment/>
    </xf>
    <xf numFmtId="3" fontId="23" fillId="0" borderId="58" xfId="0" applyNumberFormat="1" applyFont="1" applyBorder="1" applyAlignment="1">
      <alignment horizontal="left"/>
    </xf>
    <xf numFmtId="3" fontId="23" fillId="0" borderId="26" xfId="0" applyNumberFormat="1" applyFont="1" applyBorder="1" applyAlignment="1">
      <alignment horizontal="right"/>
    </xf>
    <xf numFmtId="3" fontId="23" fillId="0" borderId="66" xfId="0" applyNumberFormat="1" applyFont="1" applyBorder="1" applyAlignment="1">
      <alignment/>
    </xf>
    <xf numFmtId="3" fontId="23" fillId="0" borderId="67" xfId="0" applyNumberFormat="1" applyFont="1" applyBorder="1" applyAlignment="1">
      <alignment/>
    </xf>
    <xf numFmtId="3" fontId="23" fillId="0" borderId="68" xfId="0" applyNumberFormat="1" applyFont="1" applyBorder="1" applyAlignment="1">
      <alignment/>
    </xf>
    <xf numFmtId="3" fontId="23" fillId="0" borderId="12" xfId="0" applyNumberFormat="1" applyFont="1" applyBorder="1" applyAlignment="1">
      <alignment horizontal="center"/>
    </xf>
    <xf numFmtId="3" fontId="23" fillId="0" borderId="52" xfId="0" applyNumberFormat="1" applyFont="1" applyBorder="1" applyAlignment="1">
      <alignment/>
    </xf>
    <xf numFmtId="3" fontId="23" fillId="0" borderId="14" xfId="0" applyNumberFormat="1" applyFont="1" applyBorder="1" applyAlignment="1">
      <alignment horizontal="right"/>
    </xf>
    <xf numFmtId="3" fontId="23" fillId="0" borderId="69" xfId="0" applyNumberFormat="1" applyFont="1" applyBorder="1" applyAlignment="1">
      <alignment/>
    </xf>
    <xf numFmtId="3" fontId="23" fillId="0" borderId="70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23" fillId="0" borderId="13" xfId="0" applyNumberFormat="1" applyFont="1" applyBorder="1" applyAlignment="1">
      <alignment horizontal="center"/>
    </xf>
    <xf numFmtId="3" fontId="23" fillId="0" borderId="53" xfId="0" applyNumberFormat="1" applyFont="1" applyBorder="1" applyAlignment="1">
      <alignment/>
    </xf>
    <xf numFmtId="3" fontId="23" fillId="0" borderId="22" xfId="0" applyNumberFormat="1" applyFont="1" applyBorder="1" applyAlignment="1">
      <alignment horizontal="right"/>
    </xf>
    <xf numFmtId="3" fontId="29" fillId="0" borderId="72" xfId="0" applyNumberFormat="1" applyFont="1" applyFill="1" applyBorder="1" applyAlignment="1">
      <alignment/>
    </xf>
    <xf numFmtId="3" fontId="29" fillId="0" borderId="73" xfId="0" applyNumberFormat="1" applyFont="1" applyFill="1" applyBorder="1" applyAlignment="1">
      <alignment/>
    </xf>
    <xf numFmtId="3" fontId="23" fillId="0" borderId="74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3" fontId="23" fillId="0" borderId="75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3" fontId="23" fillId="0" borderId="75" xfId="0" applyNumberFormat="1" applyFont="1" applyBorder="1" applyAlignment="1">
      <alignment horizontal="center"/>
    </xf>
    <xf numFmtId="3" fontId="23" fillId="0" borderId="25" xfId="0" applyNumberFormat="1" applyFont="1" applyBorder="1" applyAlignment="1">
      <alignment/>
    </xf>
    <xf numFmtId="3" fontId="23" fillId="0" borderId="52" xfId="0" applyNumberFormat="1" applyFont="1" applyBorder="1" applyAlignment="1">
      <alignment horizontal="left"/>
    </xf>
    <xf numFmtId="3" fontId="23" fillId="0" borderId="76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3" fontId="28" fillId="0" borderId="53" xfId="0" applyNumberFormat="1" applyFont="1" applyBorder="1" applyAlignment="1">
      <alignment horizontal="left"/>
    </xf>
    <xf numFmtId="3" fontId="28" fillId="0" borderId="22" xfId="0" applyNumberFormat="1" applyFont="1" applyBorder="1" applyAlignment="1">
      <alignment horizontal="right"/>
    </xf>
    <xf numFmtId="3" fontId="29" fillId="0" borderId="77" xfId="0" applyNumberFormat="1" applyFont="1" applyBorder="1" applyAlignment="1">
      <alignment/>
    </xf>
    <xf numFmtId="3" fontId="26" fillId="0" borderId="0" xfId="0" applyNumberFormat="1" applyFont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24" fillId="0" borderId="34" xfId="0" applyNumberFormat="1" applyFont="1" applyBorder="1" applyAlignment="1">
      <alignment horizontal="center"/>
    </xf>
    <xf numFmtId="3" fontId="0" fillId="0" borderId="78" xfId="0" applyNumberFormat="1" applyFont="1" applyBorder="1" applyAlignment="1">
      <alignment/>
    </xf>
    <xf numFmtId="3" fontId="26" fillId="0" borderId="79" xfId="0" applyNumberFormat="1" applyFont="1" applyBorder="1" applyAlignment="1">
      <alignment horizontal="center"/>
    </xf>
    <xf numFmtId="3" fontId="26" fillId="0" borderId="59" xfId="0" applyNumberFormat="1" applyFont="1" applyBorder="1" applyAlignment="1">
      <alignment horizontal="center"/>
    </xf>
    <xf numFmtId="3" fontId="26" fillId="0" borderId="80" xfId="0" applyNumberFormat="1" applyFont="1" applyBorder="1" applyAlignment="1">
      <alignment horizontal="center"/>
    </xf>
    <xf numFmtId="3" fontId="26" fillId="0" borderId="81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3" fontId="26" fillId="0" borderId="82" xfId="0" applyNumberFormat="1" applyFont="1" applyBorder="1" applyAlignment="1">
      <alignment horizontal="left"/>
    </xf>
    <xf numFmtId="3" fontId="26" fillId="0" borderId="82" xfId="0" applyNumberFormat="1" applyFont="1" applyBorder="1" applyAlignment="1">
      <alignment/>
    </xf>
    <xf numFmtId="3" fontId="26" fillId="0" borderId="56" xfId="0" applyNumberFormat="1" applyFont="1" applyBorder="1" applyAlignment="1">
      <alignment horizontal="left"/>
    </xf>
    <xf numFmtId="3" fontId="26" fillId="0" borderId="56" xfId="0" applyNumberFormat="1" applyFont="1" applyBorder="1" applyAlignment="1">
      <alignment/>
    </xf>
    <xf numFmtId="3" fontId="26" fillId="0" borderId="57" xfId="0" applyNumberFormat="1" applyFont="1" applyBorder="1" applyAlignment="1">
      <alignment/>
    </xf>
    <xf numFmtId="3" fontId="18" fillId="0" borderId="12" xfId="0" applyNumberFormat="1" applyFont="1" applyBorder="1" applyAlignment="1">
      <alignment horizontal="center"/>
    </xf>
    <xf numFmtId="3" fontId="26" fillId="0" borderId="52" xfId="0" applyNumberFormat="1" applyFont="1" applyBorder="1" applyAlignment="1">
      <alignment/>
    </xf>
    <xf numFmtId="3" fontId="18" fillId="0" borderId="52" xfId="0" applyNumberFormat="1" applyFont="1" applyBorder="1" applyAlignment="1">
      <alignment/>
    </xf>
    <xf numFmtId="3" fontId="26" fillId="0" borderId="55" xfId="0" applyNumberFormat="1" applyFont="1" applyBorder="1" applyAlignment="1">
      <alignment/>
    </xf>
    <xf numFmtId="3" fontId="18" fillId="0" borderId="83" xfId="0" applyNumberFormat="1" applyFont="1" applyBorder="1" applyAlignment="1">
      <alignment/>
    </xf>
    <xf numFmtId="3" fontId="26" fillId="0" borderId="84" xfId="0" applyNumberFormat="1" applyFont="1" applyBorder="1" applyAlignment="1">
      <alignment/>
    </xf>
    <xf numFmtId="3" fontId="26" fillId="0" borderId="85" xfId="0" applyNumberFormat="1" applyFont="1" applyBorder="1" applyAlignment="1">
      <alignment horizontal="left"/>
    </xf>
    <xf numFmtId="3" fontId="26" fillId="0" borderId="85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86" xfId="0" applyNumberFormat="1" applyFont="1" applyBorder="1" applyAlignment="1">
      <alignment horizontal="center"/>
    </xf>
    <xf numFmtId="3" fontId="4" fillId="0" borderId="87" xfId="0" applyNumberFormat="1" applyFont="1" applyBorder="1" applyAlignment="1">
      <alignment horizontal="center"/>
    </xf>
    <xf numFmtId="3" fontId="24" fillId="0" borderId="86" xfId="0" applyNumberFormat="1" applyFont="1" applyBorder="1" applyAlignment="1">
      <alignment/>
    </xf>
    <xf numFmtId="3" fontId="26" fillId="0" borderId="88" xfId="0" applyNumberFormat="1" applyFont="1" applyBorder="1" applyAlignment="1">
      <alignment/>
    </xf>
    <xf numFmtId="3" fontId="26" fillId="0" borderId="86" xfId="0" applyNumberFormat="1" applyFont="1" applyBorder="1" applyAlignment="1">
      <alignment vertical="center"/>
    </xf>
    <xf numFmtId="3" fontId="26" fillId="0" borderId="89" xfId="0" applyNumberFormat="1" applyFont="1" applyBorder="1" applyAlignment="1">
      <alignment wrapText="1"/>
    </xf>
    <xf numFmtId="3" fontId="26" fillId="0" borderId="90" xfId="0" applyNumberFormat="1" applyFont="1" applyBorder="1" applyAlignment="1">
      <alignment vertical="center"/>
    </xf>
    <xf numFmtId="3" fontId="26" fillId="0" borderId="91" xfId="0" applyNumberFormat="1" applyFont="1" applyBorder="1" applyAlignment="1">
      <alignment wrapText="1"/>
    </xf>
    <xf numFmtId="3" fontId="26" fillId="0" borderId="92" xfId="0" applyNumberFormat="1" applyFont="1" applyBorder="1" applyAlignment="1">
      <alignment vertical="center"/>
    </xf>
    <xf numFmtId="3" fontId="26" fillId="0" borderId="93" xfId="0" applyNumberFormat="1" applyFont="1" applyBorder="1" applyAlignment="1">
      <alignment wrapText="1"/>
    </xf>
    <xf numFmtId="3" fontId="26" fillId="0" borderId="66" xfId="0" applyNumberFormat="1" applyFont="1" applyBorder="1" applyAlignment="1">
      <alignment vertical="center"/>
    </xf>
    <xf numFmtId="3" fontId="26" fillId="0" borderId="94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95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95" xfId="0" applyFont="1" applyBorder="1" applyAlignment="1">
      <alignment vertical="top" wrapText="1"/>
    </xf>
    <xf numFmtId="184" fontId="4" fillId="0" borderId="95" xfId="0" applyNumberFormat="1" applyFont="1" applyBorder="1" applyAlignment="1">
      <alignment horizontal="right" vertical="top" wrapText="1"/>
    </xf>
    <xf numFmtId="3" fontId="20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52" xfId="0" applyFont="1" applyBorder="1" applyAlignment="1">
      <alignment horizontal="center" vertical="center" wrapText="1"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wrapText="1"/>
    </xf>
    <xf numFmtId="4" fontId="0" fillId="0" borderId="52" xfId="0" applyNumberFormat="1" applyFont="1" applyBorder="1" applyAlignment="1">
      <alignment/>
    </xf>
    <xf numFmtId="0" fontId="77" fillId="0" borderId="52" xfId="0" applyFont="1" applyBorder="1" applyAlignment="1">
      <alignment wrapText="1"/>
    </xf>
    <xf numFmtId="0" fontId="77" fillId="0" borderId="52" xfId="0" applyFont="1" applyBorder="1" applyAlignment="1">
      <alignment/>
    </xf>
    <xf numFmtId="3" fontId="77" fillId="0" borderId="52" xfId="0" applyNumberFormat="1" applyFont="1" applyBorder="1" applyAlignment="1">
      <alignment/>
    </xf>
    <xf numFmtId="179" fontId="0" fillId="0" borderId="52" xfId="0" applyNumberFormat="1" applyFont="1" applyBorder="1" applyAlignment="1">
      <alignment/>
    </xf>
    <xf numFmtId="49" fontId="0" fillId="0" borderId="52" xfId="0" applyNumberFormat="1" applyFont="1" applyBorder="1" applyAlignment="1">
      <alignment/>
    </xf>
    <xf numFmtId="0" fontId="33" fillId="0" borderId="52" xfId="0" applyFont="1" applyBorder="1" applyAlignment="1">
      <alignment/>
    </xf>
    <xf numFmtId="0" fontId="78" fillId="0" borderId="52" xfId="0" applyFont="1" applyBorder="1" applyAlignment="1">
      <alignment/>
    </xf>
    <xf numFmtId="3" fontId="78" fillId="0" borderId="52" xfId="0" applyNumberFormat="1" applyFont="1" applyBorder="1" applyAlignment="1">
      <alignment/>
    </xf>
    <xf numFmtId="3" fontId="20" fillId="0" borderId="18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8" fillId="0" borderId="28" xfId="0" applyFont="1" applyBorder="1" applyAlignment="1">
      <alignment horizontal="center" wrapText="1"/>
    </xf>
    <xf numFmtId="3" fontId="11" fillId="0" borderId="96" xfId="0" applyNumberFormat="1" applyFont="1" applyBorder="1" applyAlignment="1">
      <alignment/>
    </xf>
    <xf numFmtId="3" fontId="2" fillId="0" borderId="97" xfId="0" applyNumberFormat="1" applyFont="1" applyBorder="1" applyAlignment="1">
      <alignment shrinkToFit="1"/>
    </xf>
    <xf numFmtId="3" fontId="2" fillId="0" borderId="97" xfId="0" applyNumberFormat="1" applyFont="1" applyBorder="1" applyAlignment="1">
      <alignment wrapText="1"/>
    </xf>
    <xf numFmtId="3" fontId="2" fillId="0" borderId="97" xfId="0" applyNumberFormat="1" applyFont="1" applyBorder="1" applyAlignment="1">
      <alignment/>
    </xf>
    <xf numFmtId="3" fontId="14" fillId="0" borderId="97" xfId="0" applyNumberFormat="1" applyFont="1" applyBorder="1" applyAlignment="1">
      <alignment/>
    </xf>
    <xf numFmtId="3" fontId="1" fillId="0" borderId="97" xfId="0" applyNumberFormat="1" applyFont="1" applyBorder="1" applyAlignment="1">
      <alignment/>
    </xf>
    <xf numFmtId="3" fontId="0" fillId="0" borderId="97" xfId="0" applyNumberFormat="1" applyFont="1" applyBorder="1" applyAlignment="1">
      <alignment/>
    </xf>
    <xf numFmtId="3" fontId="0" fillId="0" borderId="98" xfId="0" applyNumberFormat="1" applyFont="1" applyBorder="1" applyAlignment="1">
      <alignment/>
    </xf>
    <xf numFmtId="3" fontId="35" fillId="0" borderId="18" xfId="0" applyNumberFormat="1" applyFont="1" applyBorder="1" applyAlignment="1">
      <alignment horizontal="center" wrapText="1"/>
    </xf>
    <xf numFmtId="3" fontId="24" fillId="0" borderId="97" xfId="0" applyNumberFormat="1" applyFont="1" applyBorder="1" applyAlignment="1">
      <alignment/>
    </xf>
    <xf numFmtId="3" fontId="6" fillId="0" borderId="95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2" fillId="0" borderId="52" xfId="0" applyFont="1" applyBorder="1" applyAlignment="1">
      <alignment wrapText="1"/>
    </xf>
    <xf numFmtId="0" fontId="32" fillId="0" borderId="52" xfId="0" applyFont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wrapText="1"/>
    </xf>
    <xf numFmtId="0" fontId="0" fillId="0" borderId="52" xfId="0" applyBorder="1" applyAlignment="1">
      <alignment/>
    </xf>
    <xf numFmtId="3" fontId="0" fillId="0" borderId="52" xfId="0" applyNumberFormat="1" applyFont="1" applyBorder="1" applyAlignment="1">
      <alignment wrapText="1"/>
    </xf>
    <xf numFmtId="3" fontId="0" fillId="0" borderId="56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0" fontId="0" fillId="0" borderId="52" xfId="0" applyBorder="1" applyAlignment="1">
      <alignment wrapText="1"/>
    </xf>
    <xf numFmtId="0" fontId="78" fillId="0" borderId="52" xfId="0" applyFont="1" applyBorder="1" applyAlignment="1">
      <alignment wrapText="1"/>
    </xf>
    <xf numFmtId="3" fontId="10" fillId="0" borderId="23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9" xfId="0" applyNumberFormat="1" applyFont="1" applyBorder="1" applyAlignment="1">
      <alignment/>
    </xf>
    <xf numFmtId="0" fontId="75" fillId="0" borderId="52" xfId="0" applyFont="1" applyBorder="1" applyAlignment="1">
      <alignment wrapText="1"/>
    </xf>
    <xf numFmtId="0" fontId="20" fillId="0" borderId="0" xfId="0" applyFont="1" applyAlignment="1">
      <alignment/>
    </xf>
    <xf numFmtId="0" fontId="76" fillId="0" borderId="52" xfId="0" applyFont="1" applyBorder="1" applyAlignment="1">
      <alignment wrapText="1"/>
    </xf>
    <xf numFmtId="3" fontId="76" fillId="0" borderId="52" xfId="0" applyNumberFormat="1" applyFont="1" applyBorder="1" applyAlignment="1">
      <alignment/>
    </xf>
    <xf numFmtId="3" fontId="75" fillId="0" borderId="52" xfId="0" applyNumberFormat="1" applyFont="1" applyBorder="1" applyAlignment="1">
      <alignment/>
    </xf>
    <xf numFmtId="3" fontId="20" fillId="0" borderId="14" xfId="0" applyNumberFormat="1" applyFont="1" applyFill="1" applyBorder="1" applyAlignment="1">
      <alignment/>
    </xf>
    <xf numFmtId="3" fontId="20" fillId="0" borderId="99" xfId="0" applyNumberFormat="1" applyFont="1" applyFill="1" applyBorder="1" applyAlignment="1">
      <alignment/>
    </xf>
    <xf numFmtId="3" fontId="24" fillId="32" borderId="52" xfId="0" applyNumberFormat="1" applyFont="1" applyFill="1" applyBorder="1" applyAlignment="1">
      <alignment/>
    </xf>
    <xf numFmtId="0" fontId="20" fillId="0" borderId="99" xfId="0" applyFont="1" applyBorder="1" applyAlignment="1">
      <alignment horizontal="center" vertical="center"/>
    </xf>
    <xf numFmtId="3" fontId="20" fillId="0" borderId="99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/>
    </xf>
    <xf numFmtId="0" fontId="20" fillId="0" borderId="96" xfId="0" applyFont="1" applyBorder="1" applyAlignment="1">
      <alignment/>
    </xf>
    <xf numFmtId="3" fontId="24" fillId="0" borderId="14" xfId="0" applyNumberFormat="1" applyFont="1" applyBorder="1" applyAlignment="1">
      <alignment/>
    </xf>
    <xf numFmtId="0" fontId="20" fillId="0" borderId="99" xfId="0" applyFont="1" applyBorder="1" applyAlignment="1">
      <alignment/>
    </xf>
    <xf numFmtId="3" fontId="24" fillId="0" borderId="96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4" fillId="0" borderId="100" xfId="0" applyNumberFormat="1" applyFont="1" applyBorder="1" applyAlignment="1">
      <alignment horizontal="center"/>
    </xf>
    <xf numFmtId="3" fontId="26" fillId="0" borderId="101" xfId="0" applyNumberFormat="1" applyFont="1" applyBorder="1" applyAlignment="1">
      <alignment horizontal="center"/>
    </xf>
    <xf numFmtId="3" fontId="4" fillId="0" borderId="88" xfId="0" applyNumberFormat="1" applyFont="1" applyBorder="1" applyAlignment="1">
      <alignment/>
    </xf>
    <xf numFmtId="3" fontId="26" fillId="0" borderId="102" xfId="0" applyNumberFormat="1" applyFont="1" applyBorder="1" applyAlignment="1">
      <alignment/>
    </xf>
    <xf numFmtId="3" fontId="18" fillId="0" borderId="67" xfId="0" applyNumberFormat="1" applyFont="1" applyBorder="1" applyAlignment="1">
      <alignment/>
    </xf>
    <xf numFmtId="3" fontId="26" fillId="0" borderId="101" xfId="0" applyNumberFormat="1" applyFont="1" applyBorder="1" applyAlignment="1">
      <alignment/>
    </xf>
    <xf numFmtId="3" fontId="18" fillId="0" borderId="100" xfId="0" applyNumberFormat="1" applyFont="1" applyBorder="1" applyAlignment="1">
      <alignment/>
    </xf>
    <xf numFmtId="3" fontId="18" fillId="0" borderId="103" xfId="0" applyNumberFormat="1" applyFont="1" applyBorder="1" applyAlignment="1">
      <alignment/>
    </xf>
    <xf numFmtId="3" fontId="26" fillId="0" borderId="104" xfId="0" applyNumberFormat="1" applyFont="1" applyBorder="1" applyAlignment="1">
      <alignment/>
    </xf>
    <xf numFmtId="3" fontId="26" fillId="0" borderId="105" xfId="0" applyNumberFormat="1" applyFont="1" applyBorder="1" applyAlignment="1">
      <alignment/>
    </xf>
    <xf numFmtId="3" fontId="26" fillId="0" borderId="67" xfId="0" applyNumberFormat="1" applyFont="1" applyBorder="1" applyAlignment="1">
      <alignment/>
    </xf>
    <xf numFmtId="3" fontId="26" fillId="0" borderId="100" xfId="0" applyNumberFormat="1" applyFont="1" applyBorder="1" applyAlignment="1">
      <alignment/>
    </xf>
    <xf numFmtId="3" fontId="26" fillId="0" borderId="103" xfId="0" applyNumberFormat="1" applyFont="1" applyBorder="1" applyAlignment="1">
      <alignment/>
    </xf>
    <xf numFmtId="3" fontId="26" fillId="0" borderId="106" xfId="0" applyNumberFormat="1" applyFont="1" applyBorder="1" applyAlignment="1">
      <alignment/>
    </xf>
    <xf numFmtId="3" fontId="2" fillId="0" borderId="97" xfId="0" applyNumberFormat="1" applyFont="1" applyFill="1" applyBorder="1" applyAlignment="1">
      <alignment wrapText="1"/>
    </xf>
    <xf numFmtId="3" fontId="0" fillId="0" borderId="0" xfId="0" applyNumberFormat="1" applyFill="1" applyAlignment="1">
      <alignment/>
    </xf>
    <xf numFmtId="3" fontId="1" fillId="0" borderId="28" xfId="0" applyNumberFormat="1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26" fillId="0" borderId="0" xfId="0" applyNumberFormat="1" applyFont="1" applyAlignment="1">
      <alignment horizontal="center" vertical="distributed" wrapText="1"/>
    </xf>
    <xf numFmtId="3" fontId="0" fillId="0" borderId="37" xfId="0" applyNumberFormat="1" applyFont="1" applyBorder="1" applyAlignment="1">
      <alignment horizontal="right" vertical="distributed"/>
    </xf>
    <xf numFmtId="0" fontId="0" fillId="0" borderId="37" xfId="0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37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/>
    </xf>
    <xf numFmtId="3" fontId="4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3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3" fontId="25" fillId="0" borderId="107" xfId="0" applyNumberFormat="1" applyFont="1" applyBorder="1" applyAlignment="1">
      <alignment horizontal="center" vertical="center" wrapText="1"/>
    </xf>
    <xf numFmtId="3" fontId="25" fillId="0" borderId="108" xfId="0" applyNumberFormat="1" applyFont="1" applyBorder="1" applyAlignment="1">
      <alignment horizontal="center" vertical="center" wrapText="1"/>
    </xf>
    <xf numFmtId="3" fontId="25" fillId="0" borderId="44" xfId="0" applyNumberFormat="1" applyFont="1" applyBorder="1" applyAlignment="1">
      <alignment horizontal="center" vertical="center" wrapText="1"/>
    </xf>
    <xf numFmtId="3" fontId="25" fillId="0" borderId="109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110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23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29" fillId="0" borderId="63" xfId="0" applyNumberFormat="1" applyFont="1" applyBorder="1" applyAlignment="1">
      <alignment horizontal="center" vertical="center"/>
    </xf>
    <xf numFmtId="3" fontId="29" fillId="0" borderId="111" xfId="0" applyNumberFormat="1" applyFont="1" applyBorder="1" applyAlignment="1">
      <alignment horizontal="center" vertical="center"/>
    </xf>
    <xf numFmtId="3" fontId="24" fillId="0" borderId="112" xfId="0" applyNumberFormat="1" applyFont="1" applyBorder="1" applyAlignment="1">
      <alignment horizontal="center" vertical="center" wrapText="1"/>
    </xf>
    <xf numFmtId="3" fontId="24" fillId="0" borderId="64" xfId="0" applyNumberFormat="1" applyFont="1" applyBorder="1" applyAlignment="1">
      <alignment horizontal="center" vertical="center" wrapText="1"/>
    </xf>
    <xf numFmtId="3" fontId="23" fillId="0" borderId="113" xfId="0" applyNumberFormat="1" applyFont="1" applyBorder="1" applyAlignment="1">
      <alignment horizontal="center" vertical="center"/>
    </xf>
    <xf numFmtId="3" fontId="23" fillId="0" borderId="112" xfId="0" applyNumberFormat="1" applyFont="1" applyBorder="1" applyAlignment="1">
      <alignment horizontal="center" vertical="center"/>
    </xf>
    <xf numFmtId="3" fontId="23" fillId="0" borderId="114" xfId="0" applyNumberFormat="1" applyFont="1" applyBorder="1" applyAlignment="1">
      <alignment horizontal="center" vertical="center"/>
    </xf>
    <xf numFmtId="3" fontId="23" fillId="0" borderId="115" xfId="0" applyNumberFormat="1" applyFont="1" applyBorder="1" applyAlignment="1">
      <alignment horizontal="center" vertical="center"/>
    </xf>
    <xf numFmtId="3" fontId="23" fillId="0" borderId="111" xfId="0" applyNumberFormat="1" applyFont="1" applyBorder="1" applyAlignment="1">
      <alignment horizontal="center" vertical="center"/>
    </xf>
    <xf numFmtId="3" fontId="23" fillId="0" borderId="107" xfId="0" applyNumberFormat="1" applyFont="1" applyBorder="1" applyAlignment="1">
      <alignment horizontal="center" vertical="center"/>
    </xf>
    <xf numFmtId="3" fontId="24" fillId="0" borderId="116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/>
    </xf>
    <xf numFmtId="3" fontId="2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20" fillId="0" borderId="52" xfId="0" applyNumberFormat="1" applyFont="1" applyBorder="1" applyAlignment="1">
      <alignment horizontal="left"/>
    </xf>
    <xf numFmtId="3" fontId="20" fillId="0" borderId="52" xfId="0" applyNumberFormat="1" applyFont="1" applyBorder="1" applyAlignment="1">
      <alignment horizontal="left" wrapText="1"/>
    </xf>
    <xf numFmtId="3" fontId="20" fillId="0" borderId="14" xfId="0" applyNumberFormat="1" applyFont="1" applyBorder="1" applyAlignment="1">
      <alignment horizontal="left" wrapText="1"/>
    </xf>
    <xf numFmtId="3" fontId="20" fillId="0" borderId="97" xfId="0" applyNumberFormat="1" applyFont="1" applyBorder="1" applyAlignment="1">
      <alignment horizontal="left" wrapText="1"/>
    </xf>
    <xf numFmtId="3" fontId="20" fillId="0" borderId="117" xfId="0" applyNumberFormat="1" applyFont="1" applyBorder="1" applyAlignment="1">
      <alignment horizontal="left" wrapText="1"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1" fillId="0" borderId="97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117" xfId="0" applyFont="1" applyBorder="1" applyAlignment="1">
      <alignment/>
    </xf>
    <xf numFmtId="3" fontId="26" fillId="0" borderId="52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left"/>
    </xf>
    <xf numFmtId="0" fontId="1" fillId="0" borderId="97" xfId="0" applyFont="1" applyBorder="1" applyAlignment="1">
      <alignment horizontal="left"/>
    </xf>
    <xf numFmtId="0" fontId="1" fillId="0" borderId="117" xfId="0" applyFont="1" applyBorder="1" applyAlignment="1">
      <alignment horizontal="left"/>
    </xf>
    <xf numFmtId="3" fontId="1" fillId="0" borderId="52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left"/>
    </xf>
    <xf numFmtId="0" fontId="0" fillId="0" borderId="97" xfId="0" applyFont="1" applyBorder="1" applyAlignment="1">
      <alignment horizontal="left"/>
    </xf>
    <xf numFmtId="0" fontId="0" fillId="0" borderId="117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3" fontId="2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0" fontId="6" fillId="0" borderId="0" xfId="0" applyFont="1" applyAlignment="1">
      <alignment/>
    </xf>
    <xf numFmtId="3" fontId="4" fillId="0" borderId="52" xfId="0" applyNumberFormat="1" applyFont="1" applyBorder="1" applyAlignment="1">
      <alignment horizontal="center" vertical="center" wrapText="1"/>
    </xf>
    <xf numFmtId="3" fontId="0" fillId="0" borderId="34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 horizontal="left" vertical="center" wrapText="1"/>
    </xf>
    <xf numFmtId="3" fontId="6" fillId="0" borderId="59" xfId="0" applyNumberFormat="1" applyFont="1" applyBorder="1" applyAlignment="1">
      <alignment horizontal="left" vertical="center" wrapText="1"/>
    </xf>
    <xf numFmtId="3" fontId="6" fillId="0" borderId="60" xfId="0" applyNumberFormat="1" applyFont="1" applyBorder="1" applyAlignment="1">
      <alignment horizontal="left" vertical="center" wrapText="1"/>
    </xf>
    <xf numFmtId="3" fontId="20" fillId="0" borderId="30" xfId="0" applyNumberFormat="1" applyFont="1" applyBorder="1" applyAlignment="1">
      <alignment horizontal="center" vertical="center"/>
    </xf>
    <xf numFmtId="3" fontId="20" fillId="0" borderId="60" xfId="0" applyNumberFormat="1" applyFont="1" applyBorder="1" applyAlignment="1">
      <alignment horizontal="center" vertical="center"/>
    </xf>
    <xf numFmtId="3" fontId="6" fillId="0" borderId="118" xfId="0" applyNumberFormat="1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center" vertical="center"/>
    </xf>
    <xf numFmtId="3" fontId="20" fillId="0" borderId="11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wrapText="1"/>
    </xf>
    <xf numFmtId="3" fontId="20" fillId="0" borderId="30" xfId="0" applyNumberFormat="1" applyFont="1" applyBorder="1" applyAlignment="1">
      <alignment horizontal="center" vertical="center" wrapText="1"/>
    </xf>
    <xf numFmtId="3" fontId="20" fillId="0" borderId="60" xfId="0" applyNumberFormat="1" applyFont="1" applyBorder="1" applyAlignment="1">
      <alignment horizontal="center" vertical="center" wrapText="1"/>
    </xf>
    <xf numFmtId="3" fontId="20" fillId="0" borderId="33" xfId="0" applyNumberFormat="1" applyFont="1" applyBorder="1" applyAlignment="1">
      <alignment horizontal="center" vertical="center" wrapText="1"/>
    </xf>
    <xf numFmtId="3" fontId="20" fillId="0" borderId="78" xfId="0" applyNumberFormat="1" applyFont="1" applyBorder="1" applyAlignment="1">
      <alignment horizontal="center" vertical="center" wrapText="1"/>
    </xf>
    <xf numFmtId="3" fontId="20" fillId="0" borderId="120" xfId="0" applyNumberFormat="1" applyFont="1" applyBorder="1" applyAlignment="1">
      <alignment horizontal="center" vertical="center"/>
    </xf>
    <xf numFmtId="3" fontId="20" fillId="0" borderId="15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118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center" vertical="center"/>
    </xf>
    <xf numFmtId="3" fontId="20" fillId="0" borderId="118" xfId="0" applyNumberFormat="1" applyFont="1" applyBorder="1" applyAlignment="1">
      <alignment horizontal="center" vertical="center"/>
    </xf>
    <xf numFmtId="3" fontId="20" fillId="0" borderId="59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/>
    </xf>
    <xf numFmtId="3" fontId="24" fillId="0" borderId="107" xfId="0" applyNumberFormat="1" applyFont="1" applyBorder="1" applyAlignment="1">
      <alignment horizontal="center" vertical="center" wrapText="1"/>
    </xf>
    <xf numFmtId="3" fontId="24" fillId="0" borderId="111" xfId="0" applyNumberFormat="1" applyFont="1" applyBorder="1" applyAlignment="1">
      <alignment horizontal="center" vertical="center" wrapText="1"/>
    </xf>
    <xf numFmtId="3" fontId="24" fillId="0" borderId="121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63" xfId="58" applyNumberFormat="1" applyFont="1" applyFill="1" applyBorder="1" applyAlignment="1" applyProtection="1">
      <alignment horizontal="center" vertical="center" wrapText="1"/>
      <protection/>
    </xf>
    <xf numFmtId="3" fontId="24" fillId="0" borderId="63" xfId="0" applyNumberFormat="1" applyFont="1" applyBorder="1" applyAlignment="1">
      <alignment horizontal="center" vertical="center" wrapText="1"/>
    </xf>
    <xf numFmtId="3" fontId="20" fillId="0" borderId="122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 vertical="center" wrapText="1"/>
    </xf>
    <xf numFmtId="3" fontId="20" fillId="0" borderId="33" xfId="0" applyNumberFormat="1" applyFont="1" applyBorder="1" applyAlignment="1">
      <alignment horizontal="center" vertical="center"/>
    </xf>
    <xf numFmtId="3" fontId="20" fillId="0" borderId="78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3" fontId="4" fillId="0" borderId="52" xfId="0" applyNumberFormat="1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H19" sqref="H19"/>
    </sheetView>
  </sheetViews>
  <sheetFormatPr defaultColWidth="9.140625" defaultRowHeight="12.75"/>
  <cols>
    <col min="1" max="1" width="9.140625" style="3" customWidth="1"/>
    <col min="2" max="2" width="46.421875" style="3" customWidth="1"/>
    <col min="3" max="3" width="23.28125" style="3" customWidth="1"/>
    <col min="4" max="4" width="18.7109375" style="3" customWidth="1"/>
    <col min="5" max="5" width="16.00390625" style="3" bestFit="1" customWidth="1"/>
    <col min="6" max="6" width="12.7109375" style="3" bestFit="1" customWidth="1"/>
    <col min="7" max="8" width="11.140625" style="3" bestFit="1" customWidth="1"/>
    <col min="9" max="9" width="9.140625" style="3" customWidth="1"/>
    <col min="10" max="11" width="11.140625" style="3" bestFit="1" customWidth="1"/>
    <col min="12" max="12" width="10.140625" style="3" bestFit="1" customWidth="1"/>
    <col min="13" max="16384" width="9.140625" style="3" customWidth="1"/>
  </cols>
  <sheetData>
    <row r="1" spans="1:5" ht="30.75" customHeight="1">
      <c r="A1" s="363" t="s">
        <v>171</v>
      </c>
      <c r="B1" s="363"/>
      <c r="C1" s="363"/>
      <c r="D1" s="363"/>
      <c r="E1" s="363"/>
    </row>
    <row r="2" spans="1:5" ht="16.5" thickBot="1">
      <c r="A2" s="179"/>
      <c r="B2" s="364" t="s">
        <v>336</v>
      </c>
      <c r="C2" s="364"/>
      <c r="D2" s="364"/>
      <c r="E2" s="365"/>
    </row>
    <row r="3" spans="1:5" ht="36" customHeight="1" thickBot="1">
      <c r="A3" s="5" t="s">
        <v>9</v>
      </c>
      <c r="B3" s="28" t="s">
        <v>85</v>
      </c>
      <c r="C3" s="34" t="s">
        <v>299</v>
      </c>
      <c r="D3" s="34" t="s">
        <v>335</v>
      </c>
      <c r="E3" s="304" t="s">
        <v>305</v>
      </c>
    </row>
    <row r="4" spans="1:5" ht="12.75">
      <c r="A4" s="6"/>
      <c r="B4" s="55" t="s">
        <v>112</v>
      </c>
      <c r="C4" s="35"/>
      <c r="D4" s="296"/>
      <c r="E4" s="35"/>
    </row>
    <row r="5" spans="1:5" ht="12.75">
      <c r="A5" s="6"/>
      <c r="B5" s="55" t="s">
        <v>100</v>
      </c>
      <c r="C5" s="35"/>
      <c r="D5" s="296"/>
      <c r="E5" s="35"/>
    </row>
    <row r="6" spans="1:5" ht="25.5">
      <c r="A6" s="20" t="s">
        <v>10</v>
      </c>
      <c r="B6" s="71" t="s">
        <v>101</v>
      </c>
      <c r="C6" s="45">
        <v>286998310</v>
      </c>
      <c r="D6" s="45">
        <f>SUM(D7:D9)</f>
        <v>290039484</v>
      </c>
      <c r="E6" s="45">
        <f>SUM(E7:E9)</f>
        <v>299315270</v>
      </c>
    </row>
    <row r="7" spans="1:5" ht="12.75">
      <c r="A7" s="8" t="s">
        <v>19</v>
      </c>
      <c r="B7" s="52" t="s">
        <v>98</v>
      </c>
      <c r="C7" s="37">
        <v>258038861</v>
      </c>
      <c r="D7" s="297">
        <v>290039484</v>
      </c>
      <c r="E7" s="140">
        <f>'2.sz.Önkormányzat'!E9</f>
        <v>296315270</v>
      </c>
    </row>
    <row r="8" spans="1:5" ht="25.5">
      <c r="A8" s="8" t="s">
        <v>20</v>
      </c>
      <c r="B8" s="33" t="s">
        <v>99</v>
      </c>
      <c r="C8" s="37">
        <v>28959449</v>
      </c>
      <c r="D8" s="298"/>
      <c r="E8" s="140">
        <f>'2.sz.Önkormányzat'!E10+'3.sz.Intézmények össz. '!E9</f>
        <v>3000000</v>
      </c>
    </row>
    <row r="9" spans="1:5" ht="18" customHeight="1">
      <c r="A9" s="8" t="s">
        <v>21</v>
      </c>
      <c r="B9" s="30" t="s">
        <v>154</v>
      </c>
      <c r="C9" s="37"/>
      <c r="D9" s="299"/>
      <c r="E9" s="140">
        <v>0</v>
      </c>
    </row>
    <row r="10" spans="1:5" ht="32.25" customHeight="1">
      <c r="A10" s="7" t="s">
        <v>11</v>
      </c>
      <c r="B10" s="71" t="s">
        <v>102</v>
      </c>
      <c r="C10" s="36">
        <v>227804667</v>
      </c>
      <c r="D10" s="36">
        <f>SUM(D11:D12)</f>
        <v>44060270</v>
      </c>
      <c r="E10" s="45">
        <f>SUM(E11:E12)</f>
        <v>22100000</v>
      </c>
    </row>
    <row r="11" spans="1:5" ht="12.75">
      <c r="A11" s="8" t="s">
        <v>19</v>
      </c>
      <c r="B11" s="30" t="s">
        <v>103</v>
      </c>
      <c r="C11" s="37"/>
      <c r="D11" s="299">
        <v>44060270</v>
      </c>
      <c r="E11" s="140">
        <f>'2.sz.Önkormányzat'!E14</f>
        <v>22100000</v>
      </c>
    </row>
    <row r="12" spans="1:5" ht="25.5">
      <c r="A12" s="8" t="s">
        <v>20</v>
      </c>
      <c r="B12" s="33" t="s">
        <v>104</v>
      </c>
      <c r="C12" s="38">
        <v>227804667</v>
      </c>
      <c r="D12" s="298">
        <v>0</v>
      </c>
      <c r="E12" s="45">
        <f>'2.sz.Önkormányzat'!E15</f>
        <v>0</v>
      </c>
    </row>
    <row r="13" spans="1:5" ht="18" customHeight="1">
      <c r="A13" s="8"/>
      <c r="B13" s="56" t="s">
        <v>86</v>
      </c>
      <c r="C13" s="37"/>
      <c r="D13" s="300"/>
      <c r="E13" s="45"/>
    </row>
    <row r="14" spans="1:5" ht="20.25" customHeight="1">
      <c r="A14" s="7" t="s">
        <v>12</v>
      </c>
      <c r="B14" s="27" t="s">
        <v>28</v>
      </c>
      <c r="C14" s="301">
        <v>378609984</v>
      </c>
      <c r="D14" s="301">
        <f>SUM(D15:D17)</f>
        <v>355037344</v>
      </c>
      <c r="E14" s="36">
        <f>SUM(E15:E17)</f>
        <v>315000000</v>
      </c>
    </row>
    <row r="15" spans="1:5" ht="12.75">
      <c r="A15" s="8" t="s">
        <v>19</v>
      </c>
      <c r="B15" s="30" t="s">
        <v>0</v>
      </c>
      <c r="C15" s="37">
        <v>378609984</v>
      </c>
      <c r="D15" s="299">
        <v>355037344</v>
      </c>
      <c r="E15" s="37">
        <f>'2.sz.Önkormányzat'!E17</f>
        <v>315000000</v>
      </c>
    </row>
    <row r="16" spans="1:5" ht="15" customHeight="1">
      <c r="A16" s="8" t="s">
        <v>20</v>
      </c>
      <c r="B16" s="30" t="s">
        <v>106</v>
      </c>
      <c r="C16" s="37"/>
      <c r="D16" s="299"/>
      <c r="E16" s="37"/>
    </row>
    <row r="17" spans="1:5" ht="12.75">
      <c r="A17" s="8" t="s">
        <v>21</v>
      </c>
      <c r="B17" s="30" t="s">
        <v>105</v>
      </c>
      <c r="C17" s="37"/>
      <c r="D17" s="299"/>
      <c r="E17" s="37"/>
    </row>
    <row r="18" spans="1:5" ht="18" customHeight="1">
      <c r="A18" s="7" t="s">
        <v>13</v>
      </c>
      <c r="B18" s="27" t="s">
        <v>107</v>
      </c>
      <c r="C18" s="36">
        <v>531886841</v>
      </c>
      <c r="D18" s="301">
        <v>110000000</v>
      </c>
      <c r="E18" s="36">
        <f>'2.sz.Önkormányzat'!E20+'3.sz.Intézmények össz. '!E12</f>
        <v>123000000</v>
      </c>
    </row>
    <row r="19" spans="1:5" ht="18" customHeight="1">
      <c r="A19" s="7" t="s">
        <v>14</v>
      </c>
      <c r="B19" s="27" t="s">
        <v>108</v>
      </c>
      <c r="C19" s="36">
        <v>4125000</v>
      </c>
      <c r="D19" s="301">
        <v>21912380</v>
      </c>
      <c r="E19" s="36">
        <f>'2.sz.Önkormányzat'!E21</f>
        <v>63100000</v>
      </c>
    </row>
    <row r="20" spans="1:5" ht="18" customHeight="1">
      <c r="A20" s="7" t="s">
        <v>15</v>
      </c>
      <c r="B20" s="27" t="s">
        <v>110</v>
      </c>
      <c r="C20" s="36">
        <v>10000</v>
      </c>
      <c r="D20" s="301">
        <v>10965000</v>
      </c>
      <c r="E20" s="36">
        <f>'2.sz.Önkormányzat'!E22+'3.sz.Intézmények össz. '!E14</f>
        <v>17181000</v>
      </c>
    </row>
    <row r="21" spans="1:5" ht="18" customHeight="1">
      <c r="A21" s="7" t="s">
        <v>16</v>
      </c>
      <c r="B21" s="27" t="s">
        <v>109</v>
      </c>
      <c r="C21" s="36"/>
      <c r="D21" s="301"/>
      <c r="E21" s="36">
        <f>'2.sz.Önkormányzat'!E23</f>
        <v>0</v>
      </c>
    </row>
    <row r="22" spans="1:5" ht="22.5" customHeight="1">
      <c r="A22" s="7" t="s">
        <v>17</v>
      </c>
      <c r="B22" s="27" t="s">
        <v>36</v>
      </c>
      <c r="C22" s="36">
        <v>1429434802</v>
      </c>
      <c r="D22" s="36">
        <f>D6+D10+D14+D18+D19+D20+D21</f>
        <v>832014478</v>
      </c>
      <c r="E22" s="36">
        <f>E6+E10+E14+E18+E19+E20</f>
        <v>839696270</v>
      </c>
    </row>
    <row r="23" spans="1:5" ht="25.5">
      <c r="A23" s="7"/>
      <c r="B23" s="32" t="s">
        <v>40</v>
      </c>
      <c r="C23" s="36">
        <f>C22-'1-mell.kiad.'!C3</f>
        <v>619679869</v>
      </c>
      <c r="D23" s="36">
        <f>D22-'1-mell.kiad.'!D3</f>
        <v>-13929946</v>
      </c>
      <c r="E23" s="36">
        <f>E22-'1-mell.kiad.'!E3</f>
        <v>-258658671</v>
      </c>
    </row>
    <row r="24" spans="1:5" ht="21.75" customHeight="1">
      <c r="A24" s="7" t="s">
        <v>18</v>
      </c>
      <c r="B24" s="32" t="s">
        <v>111</v>
      </c>
      <c r="C24" s="36">
        <v>212314072</v>
      </c>
      <c r="D24" s="36">
        <f>SUM(D25:D27)</f>
        <v>427555770</v>
      </c>
      <c r="E24" s="36">
        <f>SUM(E28+E26)</f>
        <v>354028023</v>
      </c>
    </row>
    <row r="25" spans="1:5" ht="19.5" customHeight="1">
      <c r="A25" s="9" t="s">
        <v>19</v>
      </c>
      <c r="B25" s="41" t="s">
        <v>37</v>
      </c>
      <c r="C25" s="38">
        <v>212314072</v>
      </c>
      <c r="D25" s="38"/>
      <c r="E25" s="38">
        <f>SUM(E26:E27)</f>
        <v>354028023</v>
      </c>
    </row>
    <row r="26" spans="1:7" ht="18" customHeight="1">
      <c r="A26" s="8" t="s">
        <v>24</v>
      </c>
      <c r="B26" s="33" t="s">
        <v>155</v>
      </c>
      <c r="C26" s="38">
        <v>212314072</v>
      </c>
      <c r="D26" s="359">
        <v>427555770</v>
      </c>
      <c r="E26" s="38">
        <f>'2.sz.Önkormányzat'!E25+'3.sz.Intézmények össz. '!E18</f>
        <v>354028023</v>
      </c>
      <c r="G26" s="360"/>
    </row>
    <row r="27" spans="1:5" ht="18" customHeight="1">
      <c r="A27" s="8" t="s">
        <v>25</v>
      </c>
      <c r="B27" s="33" t="s">
        <v>165</v>
      </c>
      <c r="C27" s="38"/>
      <c r="D27" s="298"/>
      <c r="E27" s="38"/>
    </row>
    <row r="28" spans="1:5" ht="18" customHeight="1">
      <c r="A28" s="9" t="s">
        <v>20</v>
      </c>
      <c r="B28" s="41" t="s">
        <v>131</v>
      </c>
      <c r="C28" s="38"/>
      <c r="D28" s="302"/>
      <c r="E28" s="36"/>
    </row>
    <row r="29" spans="1:5" ht="24.75" customHeight="1">
      <c r="A29" s="9" t="s">
        <v>21</v>
      </c>
      <c r="B29" s="41" t="s">
        <v>156</v>
      </c>
      <c r="C29" s="38">
        <v>9074875</v>
      </c>
      <c r="D29" s="38">
        <v>9471552</v>
      </c>
      <c r="E29" s="38">
        <v>0</v>
      </c>
    </row>
    <row r="30" spans="1:5" ht="18.75" customHeight="1" thickBot="1">
      <c r="A30" s="93"/>
      <c r="B30" s="30"/>
      <c r="C30" s="38"/>
      <c r="D30" s="299"/>
      <c r="E30" s="38"/>
    </row>
    <row r="31" spans="1:5" ht="22.5" customHeight="1" thickBot="1">
      <c r="A31" s="10" t="s">
        <v>27</v>
      </c>
      <c r="B31" s="28" t="s">
        <v>115</v>
      </c>
      <c r="C31" s="39">
        <v>1650823749</v>
      </c>
      <c r="D31" s="39">
        <f>D22+D24+D29</f>
        <v>1269041800</v>
      </c>
      <c r="E31" s="67">
        <f>E22+E24</f>
        <v>1193724293</v>
      </c>
    </row>
    <row r="32" spans="1:5" ht="18" customHeight="1">
      <c r="A32" s="53"/>
      <c r="B32" s="81" t="s">
        <v>82</v>
      </c>
      <c r="C32" s="100">
        <v>1650823749</v>
      </c>
      <c r="D32" s="100">
        <f>D31-D33-D34</f>
        <v>1269041800</v>
      </c>
      <c r="E32" s="100">
        <f>E31-E33-E34</f>
        <v>1193724293</v>
      </c>
    </row>
    <row r="33" spans="1:5" ht="18" customHeight="1">
      <c r="A33" s="7"/>
      <c r="B33" s="41" t="s">
        <v>83</v>
      </c>
      <c r="C33" s="38"/>
      <c r="D33" s="302"/>
      <c r="E33" s="37"/>
    </row>
    <row r="34" spans="1:5" ht="13.5" thickBot="1">
      <c r="A34" s="54"/>
      <c r="B34" s="44" t="s">
        <v>84</v>
      </c>
      <c r="C34" s="136"/>
      <c r="D34" s="303"/>
      <c r="E34" s="49"/>
    </row>
  </sheetData>
  <sheetProtection/>
  <mergeCells count="2">
    <mergeCell ref="A1:E1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1" sqref="A1:G17"/>
    </sheetView>
  </sheetViews>
  <sheetFormatPr defaultColWidth="9.140625" defaultRowHeight="12.75"/>
  <cols>
    <col min="1" max="1" width="9.140625" style="3" customWidth="1"/>
    <col min="2" max="2" width="47.28125" style="3" customWidth="1"/>
    <col min="3" max="5" width="15.421875" style="3" bestFit="1" customWidth="1"/>
    <col min="6" max="6" width="25.00390625" style="3" customWidth="1"/>
    <col min="7" max="7" width="43.7109375" style="3" bestFit="1" customWidth="1"/>
    <col min="8" max="16384" width="9.140625" style="3" customWidth="1"/>
  </cols>
  <sheetData>
    <row r="1" spans="1:7" ht="18">
      <c r="A1" s="406" t="s">
        <v>63</v>
      </c>
      <c r="B1" s="406"/>
      <c r="C1" s="406"/>
      <c r="D1" s="406"/>
      <c r="E1" s="406"/>
      <c r="F1" s="406"/>
      <c r="G1" s="406"/>
    </row>
    <row r="2" spans="1:7" ht="18">
      <c r="A2" s="233"/>
      <c r="B2" s="198"/>
      <c r="C2" s="198"/>
      <c r="D2" s="198"/>
      <c r="E2" s="198"/>
      <c r="F2" s="198"/>
      <c r="G2" s="187"/>
    </row>
    <row r="3" spans="1:7" ht="15">
      <c r="A3" s="198"/>
      <c r="B3" s="198"/>
      <c r="C3" s="198"/>
      <c r="D3" s="198"/>
      <c r="E3" s="198"/>
      <c r="F3" s="198"/>
      <c r="G3" s="187"/>
    </row>
    <row r="4" spans="1:7" ht="18">
      <c r="A4" s="406" t="s">
        <v>64</v>
      </c>
      <c r="B4" s="406"/>
      <c r="C4" s="406"/>
      <c r="D4" s="406"/>
      <c r="E4" s="406"/>
      <c r="F4" s="406"/>
      <c r="G4" s="406"/>
    </row>
    <row r="5" spans="1:7" ht="18">
      <c r="A5" s="233"/>
      <c r="B5" s="198"/>
      <c r="C5" s="198"/>
      <c r="D5" s="198"/>
      <c r="E5" s="198"/>
      <c r="F5" s="198"/>
      <c r="G5" s="198"/>
    </row>
    <row r="6" spans="1:7" ht="18">
      <c r="A6" s="233"/>
      <c r="B6" s="198"/>
      <c r="C6" s="198"/>
      <c r="D6" s="198"/>
      <c r="E6" s="198"/>
      <c r="F6" s="198"/>
      <c r="G6" s="198"/>
    </row>
    <row r="7" spans="1:7" ht="18">
      <c r="A7" s="233"/>
      <c r="B7" s="198"/>
      <c r="C7" s="198"/>
      <c r="D7" s="198"/>
      <c r="E7" s="198"/>
      <c r="F7" s="198"/>
      <c r="G7" s="198"/>
    </row>
    <row r="8" spans="1:7" ht="18">
      <c r="A8" s="233"/>
      <c r="B8" s="198"/>
      <c r="C8" s="198"/>
      <c r="D8" s="198"/>
      <c r="E8" s="198"/>
      <c r="F8" s="198"/>
      <c r="G8" s="187" t="s">
        <v>344</v>
      </c>
    </row>
    <row r="9" spans="1:7" ht="18">
      <c r="A9" s="233"/>
      <c r="B9" s="198"/>
      <c r="C9" s="198"/>
      <c r="D9" s="198"/>
      <c r="E9" s="198"/>
      <c r="F9" s="198"/>
      <c r="G9" s="187" t="s">
        <v>177</v>
      </c>
    </row>
    <row r="10" spans="1:7" ht="18.75" thickBot="1">
      <c r="A10" s="233"/>
      <c r="B10" s="198"/>
      <c r="C10" s="198"/>
      <c r="D10" s="198"/>
      <c r="E10" s="198"/>
      <c r="F10" s="198"/>
      <c r="G10" s="198"/>
    </row>
    <row r="11" spans="1:7" ht="21" thickBot="1">
      <c r="A11" s="234"/>
      <c r="B11" s="235" t="s">
        <v>65</v>
      </c>
      <c r="C11" s="87"/>
      <c r="D11" s="87"/>
      <c r="E11" s="87"/>
      <c r="F11" s="87"/>
      <c r="G11" s="236"/>
    </row>
    <row r="12" spans="1:7" ht="18.75" thickBot="1">
      <c r="A12" s="237" t="s">
        <v>9</v>
      </c>
      <c r="B12" s="238" t="s">
        <v>66</v>
      </c>
      <c r="C12" s="239">
        <v>2024</v>
      </c>
      <c r="D12" s="239">
        <v>2025</v>
      </c>
      <c r="E12" s="239">
        <v>2026</v>
      </c>
      <c r="F12" s="239" t="s">
        <v>311</v>
      </c>
      <c r="G12" s="240" t="s">
        <v>44</v>
      </c>
    </row>
    <row r="13" spans="1:7" ht="18.75" thickBot="1">
      <c r="A13" s="241" t="s">
        <v>19</v>
      </c>
      <c r="B13" s="242" t="s">
        <v>88</v>
      </c>
      <c r="C13" s="243">
        <v>0</v>
      </c>
      <c r="D13" s="243">
        <v>0</v>
      </c>
      <c r="E13" s="243">
        <v>0</v>
      </c>
      <c r="F13" s="243">
        <v>0</v>
      </c>
      <c r="G13" s="243">
        <v>0</v>
      </c>
    </row>
    <row r="14" spans="1:7" ht="18">
      <c r="A14" s="241"/>
      <c r="B14" s="244"/>
      <c r="C14" s="245"/>
      <c r="D14" s="245"/>
      <c r="E14" s="245"/>
      <c r="F14" s="245"/>
      <c r="G14" s="246"/>
    </row>
    <row r="15" spans="1:7" ht="18">
      <c r="A15" s="247" t="s">
        <v>20</v>
      </c>
      <c r="B15" s="248" t="s">
        <v>67</v>
      </c>
      <c r="C15" s="249">
        <v>0</v>
      </c>
      <c r="D15" s="249">
        <v>0</v>
      </c>
      <c r="E15" s="249">
        <v>0</v>
      </c>
      <c r="F15" s="249">
        <v>0</v>
      </c>
      <c r="G15" s="250">
        <v>0</v>
      </c>
    </row>
    <row r="16" spans="1:7" ht="18.75" thickBot="1">
      <c r="A16" s="247"/>
      <c r="B16" s="251" t="s">
        <v>202</v>
      </c>
      <c r="C16" s="251">
        <v>14065980</v>
      </c>
      <c r="D16" s="251">
        <v>14065980</v>
      </c>
      <c r="E16" s="251">
        <v>14065980</v>
      </c>
      <c r="F16" s="251">
        <v>14065980</v>
      </c>
      <c r="G16" s="252">
        <f>SUM(C16:F16)</f>
        <v>56263920</v>
      </c>
    </row>
    <row r="17" spans="1:7" ht="18.75" thickBot="1">
      <c r="A17" s="247" t="s">
        <v>21</v>
      </c>
      <c r="B17" s="253" t="s">
        <v>68</v>
      </c>
      <c r="C17" s="254">
        <f>SUM(C16:C16)</f>
        <v>14065980</v>
      </c>
      <c r="D17" s="254">
        <f>SUM(D16:D16)</f>
        <v>14065980</v>
      </c>
      <c r="E17" s="254">
        <f>SUM(E16:E16)</f>
        <v>14065980</v>
      </c>
      <c r="F17" s="254">
        <f>SUM(F16:F16)</f>
        <v>14065980</v>
      </c>
      <c r="G17" s="254">
        <f>SUM(G16:G16)</f>
        <v>56263920</v>
      </c>
    </row>
    <row r="18" spans="1:7" ht="12.75">
      <c r="A18" s="157"/>
      <c r="B18" s="157"/>
      <c r="C18" s="157"/>
      <c r="D18" s="157"/>
      <c r="E18" s="157"/>
      <c r="F18" s="157"/>
      <c r="G18" s="157"/>
    </row>
    <row r="19" spans="1:7" ht="12.75">
      <c r="A19" s="157"/>
      <c r="B19" s="157"/>
      <c r="C19" s="157"/>
      <c r="D19" s="157"/>
      <c r="E19" s="157"/>
      <c r="F19" s="157"/>
      <c r="G19" s="157"/>
    </row>
    <row r="20" spans="1:7" ht="12.75">
      <c r="A20" s="157"/>
      <c r="B20" s="157"/>
      <c r="C20" s="157"/>
      <c r="D20" s="157"/>
      <c r="E20" s="157"/>
      <c r="F20" s="157"/>
      <c r="G20" s="157"/>
    </row>
    <row r="21" spans="1:7" ht="12.75">
      <c r="A21" s="157"/>
      <c r="B21" s="157"/>
      <c r="C21" s="157"/>
      <c r="D21" s="157"/>
      <c r="E21" s="157"/>
      <c r="F21" s="157"/>
      <c r="G21" s="157"/>
    </row>
    <row r="22" spans="1:7" ht="12.75">
      <c r="A22" s="157"/>
      <c r="B22" s="157"/>
      <c r="C22" s="157"/>
      <c r="D22" s="157"/>
      <c r="E22" s="157"/>
      <c r="F22" s="157"/>
      <c r="G22" s="157"/>
    </row>
    <row r="23" spans="1:7" ht="12.75">
      <c r="A23" s="157"/>
      <c r="B23" s="157"/>
      <c r="C23" s="157"/>
      <c r="D23" s="157"/>
      <c r="E23" s="157"/>
      <c r="F23" s="157"/>
      <c r="G23" s="157"/>
    </row>
  </sheetData>
  <sheetProtection/>
  <mergeCells count="2">
    <mergeCell ref="A1:G1"/>
    <mergeCell ref="A4:G4"/>
  </mergeCell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4"/>
  <sheetViews>
    <sheetView zoomScale="86" zoomScaleNormal="86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28"/>
    </sheetView>
  </sheetViews>
  <sheetFormatPr defaultColWidth="9.140625" defaultRowHeight="12.75"/>
  <cols>
    <col min="1" max="1" width="39.00390625" style="3" customWidth="1"/>
    <col min="2" max="2" width="13.57421875" style="3" hidden="1" customWidth="1"/>
    <col min="3" max="14" width="21.00390625" style="3" customWidth="1"/>
    <col min="15" max="15" width="28.7109375" style="3" customWidth="1"/>
    <col min="16" max="16" width="21.00390625" style="3" customWidth="1"/>
    <col min="17" max="19" width="21.00390625" style="344" customWidth="1"/>
    <col min="20" max="20" width="21.00390625" style="342" customWidth="1"/>
    <col min="21" max="23" width="21.00390625" style="344" customWidth="1"/>
    <col min="24" max="16384" width="9.140625" style="3" customWidth="1"/>
  </cols>
  <sheetData>
    <row r="1" spans="1:19" ht="30.75" customHeight="1">
      <c r="A1" s="255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57"/>
      <c r="Q1" s="343"/>
      <c r="R1" s="343"/>
      <c r="S1" s="343"/>
    </row>
    <row r="2" spans="1:19" ht="23.25">
      <c r="A2" s="407" t="s">
        <v>309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157"/>
      <c r="Q2" s="343"/>
      <c r="R2" s="343"/>
      <c r="S2" s="343"/>
    </row>
    <row r="3" spans="1:19" ht="20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87" t="s">
        <v>345</v>
      </c>
      <c r="P3" s="157"/>
      <c r="Q3" s="343"/>
      <c r="R3" s="343"/>
      <c r="S3" s="343"/>
    </row>
    <row r="4" spans="1:19" ht="16.5" thickBo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87" t="s">
        <v>177</v>
      </c>
      <c r="P4" s="157"/>
      <c r="Q4" s="343"/>
      <c r="R4" s="343"/>
      <c r="S4" s="343"/>
    </row>
    <row r="5" spans="1:19" ht="18.75" thickBot="1">
      <c r="A5" s="256"/>
      <c r="B5" s="257"/>
      <c r="C5" s="345" t="s">
        <v>10</v>
      </c>
      <c r="D5" s="345" t="s">
        <v>11</v>
      </c>
      <c r="E5" s="345" t="s">
        <v>12</v>
      </c>
      <c r="F5" s="345" t="s">
        <v>13</v>
      </c>
      <c r="G5" s="345" t="s">
        <v>14</v>
      </c>
      <c r="H5" s="345" t="s">
        <v>15</v>
      </c>
      <c r="I5" s="345" t="s">
        <v>16</v>
      </c>
      <c r="J5" s="345" t="s">
        <v>17</v>
      </c>
      <c r="K5" s="345" t="s">
        <v>18</v>
      </c>
      <c r="L5" s="345" t="s">
        <v>27</v>
      </c>
      <c r="M5" s="345" t="s">
        <v>39</v>
      </c>
      <c r="N5" s="345" t="s">
        <v>281</v>
      </c>
      <c r="O5" s="346" t="s">
        <v>69</v>
      </c>
      <c r="P5" s="157"/>
      <c r="Q5" s="343"/>
      <c r="R5" s="343"/>
      <c r="S5" s="343"/>
    </row>
    <row r="6" spans="1:19" ht="21" thickBot="1">
      <c r="A6" s="258" t="s">
        <v>282</v>
      </c>
      <c r="B6" s="259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8"/>
      <c r="P6" s="157"/>
      <c r="Q6" s="343"/>
      <c r="R6" s="343"/>
      <c r="S6" s="343"/>
    </row>
    <row r="7" spans="1:19" ht="36.75" thickBot="1">
      <c r="A7" s="260" t="s">
        <v>283</v>
      </c>
      <c r="B7" s="261" t="s">
        <v>284</v>
      </c>
      <c r="C7" s="349">
        <f>E7</f>
        <v>24942939.166666668</v>
      </c>
      <c r="D7" s="349">
        <f>F7</f>
        <v>24942939.166666668</v>
      </c>
      <c r="E7" s="349">
        <f>O7/12</f>
        <v>24942939.166666668</v>
      </c>
      <c r="F7" s="349">
        <f>E7</f>
        <v>24942939.166666668</v>
      </c>
      <c r="G7" s="349">
        <f aca="true" t="shared" si="0" ref="G7:N7">F7</f>
        <v>24942939.166666668</v>
      </c>
      <c r="H7" s="349">
        <f t="shared" si="0"/>
        <v>24942939.166666668</v>
      </c>
      <c r="I7" s="349">
        <f t="shared" si="0"/>
        <v>24942939.166666668</v>
      </c>
      <c r="J7" s="349">
        <f t="shared" si="0"/>
        <v>24942939.166666668</v>
      </c>
      <c r="K7" s="349">
        <f t="shared" si="0"/>
        <v>24942939.166666668</v>
      </c>
      <c r="L7" s="349">
        <f t="shared" si="0"/>
        <v>24942939.166666668</v>
      </c>
      <c r="M7" s="349">
        <f t="shared" si="0"/>
        <v>24942939.166666668</v>
      </c>
      <c r="N7" s="349">
        <f t="shared" si="0"/>
        <v>24942939.166666668</v>
      </c>
      <c r="O7" s="350">
        <f>'1-sz mell bev.'!E6</f>
        <v>299315270</v>
      </c>
      <c r="P7" s="157"/>
      <c r="Q7" s="343"/>
      <c r="R7" s="343"/>
      <c r="S7" s="343"/>
    </row>
    <row r="8" spans="1:19" ht="36.75" thickBot="1">
      <c r="A8" s="260" t="s">
        <v>285</v>
      </c>
      <c r="B8" s="261" t="s">
        <v>284</v>
      </c>
      <c r="C8" s="349"/>
      <c r="D8" s="349"/>
      <c r="E8" s="349"/>
      <c r="F8" s="349">
        <v>22100000</v>
      </c>
      <c r="G8" s="349"/>
      <c r="H8" s="349"/>
      <c r="I8" s="349"/>
      <c r="J8" s="349"/>
      <c r="K8" s="349"/>
      <c r="L8" s="349"/>
      <c r="M8" s="349"/>
      <c r="N8" s="349"/>
      <c r="O8" s="350">
        <f>'1-sz mell bev.'!E10</f>
        <v>22100000</v>
      </c>
      <c r="P8" s="157"/>
      <c r="Q8" s="343"/>
      <c r="R8" s="343"/>
      <c r="S8" s="343"/>
    </row>
    <row r="9" spans="1:19" ht="21.75" customHeight="1" thickBot="1">
      <c r="A9" s="260" t="s">
        <v>120</v>
      </c>
      <c r="B9" s="261" t="s">
        <v>284</v>
      </c>
      <c r="C9" s="349">
        <f>O9/12</f>
        <v>26250000</v>
      </c>
      <c r="D9" s="349">
        <f>C9</f>
        <v>26250000</v>
      </c>
      <c r="E9" s="349">
        <f aca="true" t="shared" si="1" ref="E9:N10">D9</f>
        <v>26250000</v>
      </c>
      <c r="F9" s="349">
        <f t="shared" si="1"/>
        <v>26250000</v>
      </c>
      <c r="G9" s="349">
        <f t="shared" si="1"/>
        <v>26250000</v>
      </c>
      <c r="H9" s="349">
        <f t="shared" si="1"/>
        <v>26250000</v>
      </c>
      <c r="I9" s="349">
        <f t="shared" si="1"/>
        <v>26250000</v>
      </c>
      <c r="J9" s="349">
        <f t="shared" si="1"/>
        <v>26250000</v>
      </c>
      <c r="K9" s="349">
        <f t="shared" si="1"/>
        <v>26250000</v>
      </c>
      <c r="L9" s="349">
        <f t="shared" si="1"/>
        <v>26250000</v>
      </c>
      <c r="M9" s="349">
        <f t="shared" si="1"/>
        <v>26250000</v>
      </c>
      <c r="N9" s="349">
        <f t="shared" si="1"/>
        <v>26250000</v>
      </c>
      <c r="O9" s="350">
        <f>'1-sz mell bev.'!E14</f>
        <v>315000000</v>
      </c>
      <c r="P9" s="157"/>
      <c r="Q9" s="343"/>
      <c r="R9" s="343"/>
      <c r="S9" s="343"/>
    </row>
    <row r="10" spans="1:19" ht="20.25" customHeight="1" thickBot="1">
      <c r="A10" s="260" t="s">
        <v>107</v>
      </c>
      <c r="B10" s="261" t="s">
        <v>284</v>
      </c>
      <c r="C10" s="349">
        <v>50000000</v>
      </c>
      <c r="D10" s="349">
        <v>6600000</v>
      </c>
      <c r="E10" s="349">
        <f>D10</f>
        <v>6600000</v>
      </c>
      <c r="F10" s="349">
        <f t="shared" si="1"/>
        <v>6600000</v>
      </c>
      <c r="G10" s="349">
        <f t="shared" si="1"/>
        <v>6600000</v>
      </c>
      <c r="H10" s="349">
        <f t="shared" si="1"/>
        <v>6600000</v>
      </c>
      <c r="I10" s="349">
        <v>7000000</v>
      </c>
      <c r="J10" s="349">
        <v>7000000</v>
      </c>
      <c r="K10" s="349">
        <v>6500000</v>
      </c>
      <c r="L10" s="349">
        <f>K10</f>
        <v>6500000</v>
      </c>
      <c r="M10" s="349">
        <f t="shared" si="1"/>
        <v>6500000</v>
      </c>
      <c r="N10" s="349">
        <f t="shared" si="1"/>
        <v>6500000</v>
      </c>
      <c r="O10" s="350">
        <f>'1-sz mell bev.'!E18</f>
        <v>123000000</v>
      </c>
      <c r="P10" s="157"/>
      <c r="Q10" s="343"/>
      <c r="R10" s="343"/>
      <c r="S10" s="343"/>
    </row>
    <row r="11" spans="1:19" ht="21" customHeight="1" thickBot="1">
      <c r="A11" s="260" t="s">
        <v>121</v>
      </c>
      <c r="B11" s="261" t="s">
        <v>284</v>
      </c>
      <c r="C11" s="351"/>
      <c r="D11" s="351"/>
      <c r="E11" s="351"/>
      <c r="F11" s="351"/>
      <c r="G11" s="351">
        <v>13100000</v>
      </c>
      <c r="H11" s="351"/>
      <c r="I11" s="351"/>
      <c r="J11" s="351"/>
      <c r="K11" s="351"/>
      <c r="L11" s="351"/>
      <c r="M11" s="351"/>
      <c r="N11" s="351">
        <v>50000000</v>
      </c>
      <c r="O11" s="350">
        <f>'1-sz mell bev.'!E19</f>
        <v>63100000</v>
      </c>
      <c r="P11" s="157"/>
      <c r="Q11" s="343"/>
      <c r="R11" s="343"/>
      <c r="S11" s="343"/>
    </row>
    <row r="12" spans="1:19" ht="20.25" customHeight="1" thickBot="1">
      <c r="A12" s="260" t="s">
        <v>286</v>
      </c>
      <c r="B12" s="261" t="s">
        <v>284</v>
      </c>
      <c r="C12" s="351">
        <v>5100000</v>
      </c>
      <c r="D12" s="351"/>
      <c r="E12" s="351"/>
      <c r="F12" s="351"/>
      <c r="G12" s="351">
        <v>5865000</v>
      </c>
      <c r="H12" s="351"/>
      <c r="I12" s="351"/>
      <c r="J12" s="351"/>
      <c r="K12" s="351"/>
      <c r="L12" s="351"/>
      <c r="M12" s="351">
        <v>6216000</v>
      </c>
      <c r="N12" s="351"/>
      <c r="O12" s="350">
        <f>'1-sz mell bev.'!E20</f>
        <v>17181000</v>
      </c>
      <c r="P12" s="157"/>
      <c r="Q12" s="343"/>
      <c r="R12" s="343"/>
      <c r="S12" s="343"/>
    </row>
    <row r="13" spans="1:19" ht="22.5" customHeight="1" thickBot="1">
      <c r="A13" s="260" t="s">
        <v>287</v>
      </c>
      <c r="B13" s="261" t="s">
        <v>284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0">
        <f>SUM(C13:N13)</f>
        <v>0</v>
      </c>
      <c r="P13" s="157"/>
      <c r="Q13" s="343"/>
      <c r="R13" s="343"/>
      <c r="S13" s="343"/>
    </row>
    <row r="14" spans="1:19" ht="36.75" thickBot="1">
      <c r="A14" s="262" t="s">
        <v>111</v>
      </c>
      <c r="B14" s="263" t="s">
        <v>284</v>
      </c>
      <c r="C14" s="352">
        <f>O14</f>
        <v>354028023</v>
      </c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0">
        <f>'1-sz mell bev.'!E24</f>
        <v>354028023</v>
      </c>
      <c r="P14" s="157"/>
      <c r="Q14" s="343"/>
      <c r="R14" s="343"/>
      <c r="S14" s="343"/>
    </row>
    <row r="15" spans="1:19" ht="42.75" customHeight="1" thickBot="1">
      <c r="A15" s="264" t="s">
        <v>288</v>
      </c>
      <c r="B15" s="265" t="s">
        <v>284</v>
      </c>
      <c r="C15" s="353">
        <f>SUM(C7:C14)</f>
        <v>460320962.1666667</v>
      </c>
      <c r="D15" s="353">
        <f aca="true" t="shared" si="2" ref="D15:N15">SUM(D7:D14)</f>
        <v>57792939.16666667</v>
      </c>
      <c r="E15" s="353">
        <f t="shared" si="2"/>
        <v>57792939.16666667</v>
      </c>
      <c r="F15" s="353">
        <f t="shared" si="2"/>
        <v>79892939.16666667</v>
      </c>
      <c r="G15" s="353">
        <f t="shared" si="2"/>
        <v>76757939.16666667</v>
      </c>
      <c r="H15" s="353">
        <f t="shared" si="2"/>
        <v>57792939.16666667</v>
      </c>
      <c r="I15" s="353">
        <f t="shared" si="2"/>
        <v>58192939.16666667</v>
      </c>
      <c r="J15" s="353">
        <f t="shared" si="2"/>
        <v>58192939.16666667</v>
      </c>
      <c r="K15" s="353">
        <f t="shared" si="2"/>
        <v>57692939.16666667</v>
      </c>
      <c r="L15" s="353">
        <f t="shared" si="2"/>
        <v>57692939.16666667</v>
      </c>
      <c r="M15" s="353">
        <f t="shared" si="2"/>
        <v>63908939.16666667</v>
      </c>
      <c r="N15" s="353">
        <f t="shared" si="2"/>
        <v>107692939.16666667</v>
      </c>
      <c r="O15" s="350">
        <f>SUM(O7:O14)</f>
        <v>1193724293</v>
      </c>
      <c r="P15" s="157"/>
      <c r="Q15" s="343"/>
      <c r="R15" s="343"/>
      <c r="S15" s="343"/>
    </row>
    <row r="16" spans="1:19" ht="39" customHeight="1" thickBot="1">
      <c r="A16" s="258" t="s">
        <v>289</v>
      </c>
      <c r="B16" s="259"/>
      <c r="C16" s="354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348"/>
      <c r="P16" s="157"/>
      <c r="Q16" s="343"/>
      <c r="R16" s="343"/>
      <c r="S16" s="343"/>
    </row>
    <row r="17" spans="1:19" ht="36.75" thickBot="1">
      <c r="A17" s="266" t="s">
        <v>290</v>
      </c>
      <c r="B17" s="261" t="s">
        <v>284</v>
      </c>
      <c r="C17" s="351">
        <f>O17/12</f>
        <v>18000000</v>
      </c>
      <c r="D17" s="351">
        <f>C17</f>
        <v>18000000</v>
      </c>
      <c r="E17" s="351">
        <f aca="true" t="shared" si="3" ref="E17:N17">D17</f>
        <v>18000000</v>
      </c>
      <c r="F17" s="351">
        <f t="shared" si="3"/>
        <v>18000000</v>
      </c>
      <c r="G17" s="351">
        <f t="shared" si="3"/>
        <v>18000000</v>
      </c>
      <c r="H17" s="351">
        <f t="shared" si="3"/>
        <v>18000000</v>
      </c>
      <c r="I17" s="351">
        <f t="shared" si="3"/>
        <v>18000000</v>
      </c>
      <c r="J17" s="351">
        <f t="shared" si="3"/>
        <v>18000000</v>
      </c>
      <c r="K17" s="351">
        <f t="shared" si="3"/>
        <v>18000000</v>
      </c>
      <c r="L17" s="351">
        <f t="shared" si="3"/>
        <v>18000000</v>
      </c>
      <c r="M17" s="351">
        <f t="shared" si="3"/>
        <v>18000000</v>
      </c>
      <c r="N17" s="351">
        <f t="shared" si="3"/>
        <v>18000000</v>
      </c>
      <c r="O17" s="350">
        <f>'1-mell.kiad.'!E4</f>
        <v>216000000</v>
      </c>
      <c r="P17" s="157"/>
      <c r="Q17" s="343"/>
      <c r="R17" s="343"/>
      <c r="S17" s="343"/>
    </row>
    <row r="18" spans="1:19" ht="41.25" customHeight="1" thickBot="1">
      <c r="A18" s="266" t="s">
        <v>291</v>
      </c>
      <c r="B18" s="261" t="s">
        <v>284</v>
      </c>
      <c r="C18" s="349">
        <v>2875000</v>
      </c>
      <c r="D18" s="349">
        <f>C18</f>
        <v>2875000</v>
      </c>
      <c r="E18" s="349">
        <f aca="true" t="shared" si="4" ref="E18:N18">D18</f>
        <v>2875000</v>
      </c>
      <c r="F18" s="349">
        <f t="shared" si="4"/>
        <v>2875000</v>
      </c>
      <c r="G18" s="349">
        <f t="shared" si="4"/>
        <v>2875000</v>
      </c>
      <c r="H18" s="349">
        <f t="shared" si="4"/>
        <v>2875000</v>
      </c>
      <c r="I18" s="349">
        <f t="shared" si="4"/>
        <v>2875000</v>
      </c>
      <c r="J18" s="349">
        <f t="shared" si="4"/>
        <v>2875000</v>
      </c>
      <c r="K18" s="349">
        <f t="shared" si="4"/>
        <v>2875000</v>
      </c>
      <c r="L18" s="349">
        <f t="shared" si="4"/>
        <v>2875000</v>
      </c>
      <c r="M18" s="349">
        <f t="shared" si="4"/>
        <v>2875000</v>
      </c>
      <c r="N18" s="349">
        <f t="shared" si="4"/>
        <v>2875000</v>
      </c>
      <c r="O18" s="350">
        <f>'1-mell.kiad.'!E5</f>
        <v>34500000</v>
      </c>
      <c r="P18" s="157"/>
      <c r="Q18" s="343"/>
      <c r="R18" s="343"/>
      <c r="S18" s="343"/>
    </row>
    <row r="19" spans="1:19" ht="42" customHeight="1" thickBot="1">
      <c r="A19" s="266" t="s">
        <v>79</v>
      </c>
      <c r="B19" s="261" t="s">
        <v>284</v>
      </c>
      <c r="C19" s="349">
        <f>O19/12</f>
        <v>43270723.416666664</v>
      </c>
      <c r="D19" s="349">
        <f>C19</f>
        <v>43270723.416666664</v>
      </c>
      <c r="E19" s="349">
        <f aca="true" t="shared" si="5" ref="E19:L19">D19</f>
        <v>43270723.416666664</v>
      </c>
      <c r="F19" s="349">
        <v>43273723</v>
      </c>
      <c r="G19" s="349">
        <f t="shared" si="5"/>
        <v>43273723</v>
      </c>
      <c r="H19" s="349">
        <f t="shared" si="5"/>
        <v>43273723</v>
      </c>
      <c r="I19" s="349">
        <f t="shared" si="5"/>
        <v>43273723</v>
      </c>
      <c r="J19" s="349">
        <f t="shared" si="5"/>
        <v>43273723</v>
      </c>
      <c r="K19" s="349">
        <f t="shared" si="5"/>
        <v>43273723</v>
      </c>
      <c r="L19" s="349">
        <f t="shared" si="5"/>
        <v>43273723</v>
      </c>
      <c r="M19" s="349">
        <v>43273725</v>
      </c>
      <c r="N19" s="349">
        <v>43246725</v>
      </c>
      <c r="O19" s="350">
        <f>'1-mell.kiad.'!E6</f>
        <v>519248681</v>
      </c>
      <c r="P19" s="157"/>
      <c r="Q19" s="343"/>
      <c r="R19" s="343"/>
      <c r="S19" s="343"/>
    </row>
    <row r="20" spans="1:19" ht="48.75" customHeight="1" thickBot="1">
      <c r="A20" s="266" t="s">
        <v>292</v>
      </c>
      <c r="B20" s="261" t="s">
        <v>284</v>
      </c>
      <c r="C20" s="349">
        <v>330000</v>
      </c>
      <c r="D20" s="349">
        <v>330000</v>
      </c>
      <c r="E20" s="349">
        <v>330000</v>
      </c>
      <c r="F20" s="349">
        <v>330000</v>
      </c>
      <c r="G20" s="349">
        <v>330000</v>
      </c>
      <c r="H20" s="349">
        <v>330000</v>
      </c>
      <c r="I20" s="349">
        <v>330000</v>
      </c>
      <c r="J20" s="349">
        <v>330000</v>
      </c>
      <c r="K20" s="349">
        <f>'13.sz.mell Tám'!C12+'13.sz.mell Tám'!C11</f>
        <v>2200000</v>
      </c>
      <c r="L20" s="349">
        <v>330000</v>
      </c>
      <c r="M20" s="349">
        <v>330000</v>
      </c>
      <c r="N20" s="349">
        <v>2500000</v>
      </c>
      <c r="O20" s="350">
        <f>'1-mell.kiad.'!E7</f>
        <v>8000000</v>
      </c>
      <c r="P20" s="157"/>
      <c r="Q20" s="343"/>
      <c r="R20" s="343"/>
      <c r="S20" s="343"/>
    </row>
    <row r="21" spans="1:19" ht="42" customHeight="1" thickBot="1">
      <c r="A21" s="266" t="s">
        <v>293</v>
      </c>
      <c r="B21" s="261" t="s">
        <v>284</v>
      </c>
      <c r="C21" s="349">
        <f>O21/12</f>
        <v>26717188.333333332</v>
      </c>
      <c r="D21" s="349">
        <f>C21</f>
        <v>26717188.333333332</v>
      </c>
      <c r="E21" s="349">
        <f aca="true" t="shared" si="6" ref="E21:N21">D21</f>
        <v>26717188.333333332</v>
      </c>
      <c r="F21" s="349">
        <f t="shared" si="6"/>
        <v>26717188.333333332</v>
      </c>
      <c r="G21" s="349">
        <f t="shared" si="6"/>
        <v>26717188.333333332</v>
      </c>
      <c r="H21" s="349">
        <f t="shared" si="6"/>
        <v>26717188.333333332</v>
      </c>
      <c r="I21" s="349">
        <f t="shared" si="6"/>
        <v>26717188.333333332</v>
      </c>
      <c r="J21" s="349">
        <f t="shared" si="6"/>
        <v>26717188.333333332</v>
      </c>
      <c r="K21" s="349">
        <f t="shared" si="6"/>
        <v>26717188.333333332</v>
      </c>
      <c r="L21" s="349">
        <f t="shared" si="6"/>
        <v>26717188.333333332</v>
      </c>
      <c r="M21" s="349">
        <f t="shared" si="6"/>
        <v>26717188.333333332</v>
      </c>
      <c r="N21" s="349">
        <f t="shared" si="6"/>
        <v>26717188.333333332</v>
      </c>
      <c r="O21" s="350">
        <f>'1-mell.kiad.'!E8</f>
        <v>320606260</v>
      </c>
      <c r="P21" s="157"/>
      <c r="Q21" s="343"/>
      <c r="R21" s="343"/>
      <c r="S21" s="343"/>
    </row>
    <row r="22" spans="1:19" ht="20.25" customHeight="1" thickBot="1">
      <c r="A22" s="266" t="s">
        <v>119</v>
      </c>
      <c r="B22" s="261" t="s">
        <v>284</v>
      </c>
      <c r="C22" s="349"/>
      <c r="D22" s="349"/>
      <c r="E22" s="349">
        <f>'4.sz-mell Berházások'!E11+'4.sz-mell Berházások'!E10</f>
        <v>3697800</v>
      </c>
      <c r="F22" s="349">
        <f>'4.sz-mell Berházások'!E12+'4.sz-mell Berházások'!E13</f>
        <v>7000000</v>
      </c>
      <c r="G22" s="349">
        <f>'4.sz-mell Berházások'!E14+'4.sz-mell Berházások'!E27+'4.sz-mell Berházások'!E31</f>
        <v>9000000</v>
      </c>
      <c r="H22" s="349">
        <f>'4.sz-mell Berházások'!E8+'4.sz-mell Berházások'!E9</f>
        <v>27700000</v>
      </c>
      <c r="I22" s="349"/>
      <c r="J22" s="349"/>
      <c r="K22" s="349"/>
      <c r="L22" s="349"/>
      <c r="M22" s="349"/>
      <c r="N22" s="349"/>
      <c r="O22" s="350">
        <f>'1-mell.kiad.'!E16</f>
        <v>47397800</v>
      </c>
      <c r="P22" s="157"/>
      <c r="Q22" s="343"/>
      <c r="R22" s="343"/>
      <c r="S22" s="343"/>
    </row>
    <row r="23" spans="1:19" ht="21" customHeight="1" thickBot="1">
      <c r="A23" s="266" t="s">
        <v>80</v>
      </c>
      <c r="B23" s="261" t="s">
        <v>284</v>
      </c>
      <c r="C23" s="349"/>
      <c r="D23" s="349"/>
      <c r="E23" s="349">
        <f>'4.sz-mell Berházások'!E21</f>
        <v>3000000</v>
      </c>
      <c r="F23" s="349">
        <f>'4.sz-mell Berházások'!E19</f>
        <v>25000000</v>
      </c>
      <c r="G23" s="349">
        <f>'4.sz-mell Berházások'!E22</f>
        <v>500000</v>
      </c>
      <c r="H23" s="349"/>
      <c r="I23" s="349"/>
      <c r="J23" s="349">
        <f>'4.sz-mell Berházások'!E20</f>
        <v>10000000</v>
      </c>
      <c r="K23" s="349"/>
      <c r="L23" s="349"/>
      <c r="M23" s="349"/>
      <c r="N23" s="349"/>
      <c r="O23" s="350">
        <f>'1-mell.kiad.'!E17</f>
        <v>38500000</v>
      </c>
      <c r="P23" s="157"/>
      <c r="Q23" s="343"/>
      <c r="R23" s="343"/>
      <c r="S23" s="343"/>
    </row>
    <row r="24" spans="1:19" ht="24.75" customHeight="1" thickBot="1">
      <c r="A24" s="266" t="s">
        <v>294</v>
      </c>
      <c r="B24" s="261" t="s">
        <v>284</v>
      </c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50">
        <f>SUM(C24:N24)</f>
        <v>0</v>
      </c>
      <c r="P24" s="157"/>
      <c r="Q24" s="343"/>
      <c r="R24" s="343"/>
      <c r="S24" s="343"/>
    </row>
    <row r="25" spans="1:19" ht="36.75" thickBot="1">
      <c r="A25" s="266" t="s">
        <v>96</v>
      </c>
      <c r="B25" s="261" t="s">
        <v>284</v>
      </c>
      <c r="C25" s="349"/>
      <c r="D25" s="349">
        <f>O25</f>
        <v>9471552</v>
      </c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50">
        <f>'1-mell.kiad.'!E20</f>
        <v>9471552</v>
      </c>
      <c r="P25" s="157"/>
      <c r="Q25" s="343"/>
      <c r="R25" s="343"/>
      <c r="S25" s="343"/>
    </row>
    <row r="26" spans="1:19" ht="36.75" thickBot="1">
      <c r="A26" s="266" t="s">
        <v>295</v>
      </c>
      <c r="B26" s="261" t="s">
        <v>284</v>
      </c>
      <c r="C26" s="355">
        <f>SUM(C17:C25)</f>
        <v>91192911.75</v>
      </c>
      <c r="D26" s="355">
        <f aca="true" t="shared" si="7" ref="D26:N26">SUM(D17:D25)</f>
        <v>100664463.75</v>
      </c>
      <c r="E26" s="355">
        <f t="shared" si="7"/>
        <v>97890711.75</v>
      </c>
      <c r="F26" s="355">
        <f t="shared" si="7"/>
        <v>123195911.33333333</v>
      </c>
      <c r="G26" s="355">
        <f t="shared" si="7"/>
        <v>100695911.33333333</v>
      </c>
      <c r="H26" s="355">
        <f t="shared" si="7"/>
        <v>118895911.33333333</v>
      </c>
      <c r="I26" s="355">
        <f t="shared" si="7"/>
        <v>91195911.33333333</v>
      </c>
      <c r="J26" s="355">
        <f t="shared" si="7"/>
        <v>101195911.33333333</v>
      </c>
      <c r="K26" s="355">
        <f t="shared" si="7"/>
        <v>93065911.33333333</v>
      </c>
      <c r="L26" s="355">
        <f t="shared" si="7"/>
        <v>91195911.33333333</v>
      </c>
      <c r="M26" s="355">
        <f t="shared" si="7"/>
        <v>91195913.33333333</v>
      </c>
      <c r="N26" s="355">
        <f t="shared" si="7"/>
        <v>93338913.33333333</v>
      </c>
      <c r="O26" s="355">
        <f>SUM(O17:O25)</f>
        <v>1193724293</v>
      </c>
      <c r="P26" s="157"/>
      <c r="Q26" s="343"/>
      <c r="R26" s="343"/>
      <c r="S26" s="343"/>
    </row>
    <row r="27" spans="1:19" ht="36.75" thickBot="1">
      <c r="A27" s="260" t="s">
        <v>296</v>
      </c>
      <c r="B27" s="261" t="s">
        <v>284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0">
        <f>-O26+O15</f>
        <v>0</v>
      </c>
      <c r="P27" s="157"/>
      <c r="Q27" s="343"/>
      <c r="R27" s="343"/>
      <c r="S27" s="343"/>
    </row>
    <row r="28" spans="1:19" ht="36.75" thickBot="1">
      <c r="A28" s="267" t="s">
        <v>297</v>
      </c>
      <c r="B28" s="263" t="s">
        <v>284</v>
      </c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8"/>
      <c r="P28" s="157"/>
      <c r="Q28" s="343"/>
      <c r="R28" s="343"/>
      <c r="S28" s="343"/>
    </row>
    <row r="29" spans="1:19" ht="15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343"/>
      <c r="R29" s="343"/>
      <c r="S29" s="343"/>
    </row>
    <row r="30" spans="1:19" ht="15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343"/>
      <c r="R30" s="343"/>
      <c r="S30" s="343"/>
    </row>
    <row r="31" spans="1:19" ht="15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343"/>
      <c r="R31" s="343"/>
      <c r="S31" s="343"/>
    </row>
    <row r="32" spans="1:19" ht="1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343"/>
      <c r="R32" s="343"/>
      <c r="S32" s="343"/>
    </row>
    <row r="33" spans="1:19" ht="1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343"/>
      <c r="R33" s="343"/>
      <c r="S33" s="343"/>
    </row>
    <row r="34" spans="1:19" ht="15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343"/>
      <c r="R34" s="343"/>
      <c r="S34" s="343"/>
    </row>
    <row r="35" spans="1:19" ht="15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343"/>
      <c r="R35" s="343"/>
      <c r="S35" s="343"/>
    </row>
    <row r="36" spans="1:19" ht="15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343"/>
      <c r="R36" s="343"/>
      <c r="S36" s="343"/>
    </row>
    <row r="37" spans="1:19" ht="15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343"/>
      <c r="R37" s="343"/>
      <c r="S37" s="343"/>
    </row>
    <row r="38" spans="1:19" ht="15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343"/>
      <c r="R38" s="343"/>
      <c r="S38" s="343"/>
    </row>
    <row r="39" spans="1:19" ht="15">
      <c r="A39" s="157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343"/>
      <c r="R39" s="343"/>
      <c r="S39" s="343"/>
    </row>
    <row r="40" spans="1:19" ht="15">
      <c r="A40" s="157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343"/>
      <c r="R40" s="343"/>
      <c r="S40" s="343"/>
    </row>
    <row r="41" spans="1:19" ht="15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343"/>
      <c r="R41" s="343"/>
      <c r="S41" s="343"/>
    </row>
    <row r="42" spans="1:19" ht="15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343"/>
      <c r="R42" s="343"/>
      <c r="S42" s="343"/>
    </row>
    <row r="43" spans="1:19" ht="15">
      <c r="A43" s="157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343"/>
      <c r="R43" s="343"/>
      <c r="S43" s="343"/>
    </row>
    <row r="44" spans="1:19" ht="15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343"/>
      <c r="R44" s="343"/>
      <c r="S44" s="343"/>
    </row>
    <row r="45" spans="1:19" ht="1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343"/>
      <c r="R45" s="343"/>
      <c r="S45" s="343"/>
    </row>
    <row r="46" spans="1:19" ht="1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343"/>
      <c r="R46" s="343"/>
      <c r="S46" s="343"/>
    </row>
    <row r="47" spans="1:19" ht="15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343"/>
      <c r="R47" s="343"/>
      <c r="S47" s="343"/>
    </row>
    <row r="48" spans="1:19" ht="1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343"/>
      <c r="R48" s="343"/>
      <c r="S48" s="343"/>
    </row>
    <row r="49" spans="1:19" ht="1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343"/>
      <c r="R49" s="343"/>
      <c r="S49" s="343"/>
    </row>
    <row r="50" spans="1:19" ht="15">
      <c r="A50" s="157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343"/>
      <c r="R50" s="343"/>
      <c r="S50" s="343"/>
    </row>
    <row r="51" spans="1:19" ht="15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343"/>
      <c r="R51" s="343"/>
      <c r="S51" s="343"/>
    </row>
    <row r="52" spans="1:19" ht="15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343"/>
      <c r="R52" s="343"/>
      <c r="S52" s="343"/>
    </row>
    <row r="53" spans="1:19" ht="15">
      <c r="A53" s="157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343"/>
      <c r="R53" s="343"/>
      <c r="S53" s="343"/>
    </row>
    <row r="54" spans="1:19" ht="1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343"/>
      <c r="R54" s="343"/>
      <c r="S54" s="343"/>
    </row>
    <row r="55" spans="1:19" ht="15">
      <c r="A55" s="157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343"/>
      <c r="R55" s="343"/>
      <c r="S55" s="343"/>
    </row>
    <row r="56" spans="1:19" ht="15">
      <c r="A56" s="157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343"/>
      <c r="R56" s="343"/>
      <c r="S56" s="343"/>
    </row>
    <row r="57" spans="1:19" ht="15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343"/>
      <c r="R57" s="343"/>
      <c r="S57" s="343"/>
    </row>
    <row r="58" spans="1:19" ht="15">
      <c r="A58" s="157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343"/>
      <c r="R58" s="343"/>
      <c r="S58" s="343"/>
    </row>
    <row r="59" spans="1:19" ht="15">
      <c r="A59" s="157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343"/>
      <c r="R59" s="343"/>
      <c r="S59" s="343"/>
    </row>
    <row r="60" spans="1:19" ht="15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343"/>
      <c r="R60" s="343"/>
      <c r="S60" s="343"/>
    </row>
    <row r="61" spans="1:19" ht="15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343"/>
      <c r="R61" s="343"/>
      <c r="S61" s="343"/>
    </row>
    <row r="62" spans="1:19" ht="15">
      <c r="A62" s="157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343"/>
      <c r="R62" s="343"/>
      <c r="S62" s="343"/>
    </row>
    <row r="63" spans="1:19" ht="15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343"/>
      <c r="R63" s="343"/>
      <c r="S63" s="343"/>
    </row>
    <row r="64" spans="1:19" ht="15">
      <c r="A64" s="157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343"/>
      <c r="R64" s="343"/>
      <c r="S64" s="343"/>
    </row>
    <row r="65" spans="1:19" ht="15">
      <c r="A65" s="157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343"/>
      <c r="R65" s="343"/>
      <c r="S65" s="343"/>
    </row>
    <row r="66" spans="1:19" ht="15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343"/>
      <c r="R66" s="343"/>
      <c r="S66" s="343"/>
    </row>
    <row r="67" spans="1:19" ht="15">
      <c r="A67" s="157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343"/>
      <c r="R67" s="343"/>
      <c r="S67" s="343"/>
    </row>
    <row r="68" spans="1:19" ht="15">
      <c r="A68" s="157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343"/>
      <c r="R68" s="343"/>
      <c r="S68" s="343"/>
    </row>
    <row r="69" spans="1:19" ht="15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343"/>
      <c r="R69" s="343"/>
      <c r="S69" s="343"/>
    </row>
    <row r="70" spans="1:19" ht="1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343"/>
      <c r="R70" s="343"/>
      <c r="S70" s="343"/>
    </row>
    <row r="71" spans="1:19" ht="15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343"/>
      <c r="R71" s="343"/>
      <c r="S71" s="343"/>
    </row>
    <row r="72" spans="1:19" ht="15">
      <c r="A72" s="157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343"/>
      <c r="R72" s="343"/>
      <c r="S72" s="343"/>
    </row>
    <row r="73" spans="1:19" ht="15">
      <c r="A73" s="157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343"/>
      <c r="R73" s="343"/>
      <c r="S73" s="343"/>
    </row>
    <row r="74" spans="1:19" ht="15">
      <c r="A74" s="157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343"/>
      <c r="R74" s="343"/>
      <c r="S74" s="343"/>
    </row>
    <row r="75" spans="1:19" ht="15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343"/>
      <c r="R75" s="343"/>
      <c r="S75" s="343"/>
    </row>
    <row r="76" spans="1:19" ht="15">
      <c r="A76" s="157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343"/>
      <c r="R76" s="343"/>
      <c r="S76" s="343"/>
    </row>
    <row r="77" spans="1:19" ht="15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343"/>
      <c r="R77" s="343"/>
      <c r="S77" s="343"/>
    </row>
    <row r="78" spans="1:19" ht="15">
      <c r="A78" s="157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343"/>
      <c r="R78" s="343"/>
      <c r="S78" s="343"/>
    </row>
    <row r="79" spans="1:19" ht="15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343"/>
      <c r="R79" s="343"/>
      <c r="S79" s="343"/>
    </row>
    <row r="80" spans="1:19" ht="1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343"/>
      <c r="R80" s="343"/>
      <c r="S80" s="343"/>
    </row>
    <row r="81" spans="1:19" ht="15">
      <c r="A81" s="157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343"/>
      <c r="R81" s="343"/>
      <c r="S81" s="343"/>
    </row>
    <row r="82" spans="1:19" ht="15">
      <c r="A82" s="157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343"/>
      <c r="R82" s="343"/>
      <c r="S82" s="343"/>
    </row>
    <row r="83" spans="1:19" ht="15">
      <c r="A83" s="157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343"/>
      <c r="R83" s="343"/>
      <c r="S83" s="343"/>
    </row>
    <row r="84" spans="1:19" ht="15">
      <c r="A84" s="157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343"/>
      <c r="R84" s="343"/>
      <c r="S84" s="343"/>
    </row>
    <row r="85" spans="1:19" ht="15">
      <c r="A85" s="157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343"/>
      <c r="R85" s="343"/>
      <c r="S85" s="343"/>
    </row>
    <row r="86" spans="1:19" ht="15">
      <c r="A86" s="157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343"/>
      <c r="R86" s="343"/>
      <c r="S86" s="343"/>
    </row>
    <row r="87" spans="1:19" ht="15">
      <c r="A87" s="157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343"/>
      <c r="R87" s="343"/>
      <c r="S87" s="343"/>
    </row>
    <row r="88" spans="1:19" ht="1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343"/>
      <c r="R88" s="343"/>
      <c r="S88" s="343"/>
    </row>
    <row r="89" spans="1:19" ht="15">
      <c r="A89" s="157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343"/>
      <c r="R89" s="343"/>
      <c r="S89" s="343"/>
    </row>
    <row r="90" spans="1:19" ht="1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343"/>
      <c r="R90" s="343"/>
      <c r="S90" s="343"/>
    </row>
    <row r="91" spans="1:19" ht="1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343"/>
      <c r="R91" s="343"/>
      <c r="S91" s="343"/>
    </row>
    <row r="92" spans="1:19" ht="1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343"/>
      <c r="R92" s="343"/>
      <c r="S92" s="343"/>
    </row>
    <row r="93" spans="1:19" ht="1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343"/>
      <c r="R93" s="343"/>
      <c r="S93" s="343"/>
    </row>
    <row r="94" spans="1:19" ht="1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343"/>
      <c r="R94" s="343"/>
      <c r="S94" s="343"/>
    </row>
    <row r="95" spans="1:19" ht="1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343"/>
      <c r="R95" s="343"/>
      <c r="S95" s="343"/>
    </row>
    <row r="96" spans="1:19" ht="1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343"/>
      <c r="R96" s="343"/>
      <c r="S96" s="343"/>
    </row>
    <row r="97" spans="1:19" ht="1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343"/>
      <c r="R97" s="343"/>
      <c r="S97" s="343"/>
    </row>
    <row r="98" spans="1:19" ht="1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343"/>
      <c r="R98" s="343"/>
      <c r="S98" s="343"/>
    </row>
    <row r="99" spans="1:19" ht="15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343"/>
      <c r="R99" s="343"/>
      <c r="S99" s="343"/>
    </row>
    <row r="100" spans="1:19" ht="1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343"/>
      <c r="R100" s="343"/>
      <c r="S100" s="343"/>
    </row>
    <row r="101" spans="1:19" ht="1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343"/>
      <c r="R101" s="343"/>
      <c r="S101" s="343"/>
    </row>
    <row r="102" spans="1:19" ht="15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343"/>
      <c r="R102" s="343"/>
      <c r="S102" s="343"/>
    </row>
    <row r="103" spans="1:19" ht="15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343"/>
      <c r="R103" s="343"/>
      <c r="S103" s="343"/>
    </row>
    <row r="104" spans="1:19" ht="15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343"/>
      <c r="R104" s="343"/>
      <c r="S104" s="343"/>
    </row>
    <row r="105" spans="1:19" ht="15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343"/>
      <c r="R105" s="343"/>
      <c r="S105" s="343"/>
    </row>
    <row r="106" spans="1:19" ht="15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343"/>
      <c r="R106" s="343"/>
      <c r="S106" s="343"/>
    </row>
    <row r="107" spans="1:19" ht="15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343"/>
      <c r="R107" s="343"/>
      <c r="S107" s="343"/>
    </row>
    <row r="108" spans="1:19" ht="15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343"/>
      <c r="R108" s="343"/>
      <c r="S108" s="343"/>
    </row>
    <row r="109" spans="1:19" ht="15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343"/>
      <c r="R109" s="343"/>
      <c r="S109" s="343"/>
    </row>
    <row r="110" spans="1:19" ht="15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343"/>
      <c r="R110" s="343"/>
      <c r="S110" s="343"/>
    </row>
    <row r="111" spans="1:19" ht="15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343"/>
      <c r="R111" s="343"/>
      <c r="S111" s="343"/>
    </row>
    <row r="112" spans="1:19" ht="15">
      <c r="A112" s="157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343"/>
      <c r="R112" s="343"/>
      <c r="S112" s="343"/>
    </row>
    <row r="113" spans="1:19" ht="15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343"/>
      <c r="R113" s="343"/>
      <c r="S113" s="343"/>
    </row>
    <row r="114" spans="1:19" ht="15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343"/>
      <c r="R114" s="343"/>
      <c r="S114" s="343"/>
    </row>
    <row r="115" spans="1:19" ht="15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343"/>
      <c r="R115" s="343"/>
      <c r="S115" s="343"/>
    </row>
    <row r="116" spans="1:19" ht="15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343"/>
      <c r="R116" s="343"/>
      <c r="S116" s="343"/>
    </row>
    <row r="117" spans="1:19" ht="1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343"/>
      <c r="R117" s="343"/>
      <c r="S117" s="343"/>
    </row>
    <row r="118" spans="1:19" ht="1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343"/>
      <c r="R118" s="343"/>
      <c r="S118" s="343"/>
    </row>
    <row r="119" spans="1:19" ht="15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343"/>
      <c r="R119" s="343"/>
      <c r="S119" s="343"/>
    </row>
    <row r="120" spans="1:19" ht="15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343"/>
      <c r="R120" s="343"/>
      <c r="S120" s="343"/>
    </row>
    <row r="121" spans="1:19" ht="15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343"/>
      <c r="R121" s="343"/>
      <c r="S121" s="343"/>
    </row>
    <row r="122" spans="1:19" ht="15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343"/>
      <c r="R122" s="343"/>
      <c r="S122" s="343"/>
    </row>
    <row r="123" spans="1:19" ht="15">
      <c r="A123" s="15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343"/>
      <c r="R123" s="343"/>
      <c r="S123" s="343"/>
    </row>
    <row r="124" spans="1:19" ht="15">
      <c r="A124" s="15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343"/>
      <c r="R124" s="343"/>
      <c r="S124" s="343"/>
    </row>
    <row r="125" spans="1:19" ht="15">
      <c r="A125" s="15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343"/>
      <c r="R125" s="343"/>
      <c r="S125" s="343"/>
    </row>
    <row r="126" spans="1:19" ht="15">
      <c r="A126" s="157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343"/>
      <c r="R126" s="343"/>
      <c r="S126" s="343"/>
    </row>
    <row r="127" spans="1:19" ht="15">
      <c r="A127" s="157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343"/>
      <c r="R127" s="343"/>
      <c r="S127" s="343"/>
    </row>
    <row r="128" spans="1:19" ht="1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343"/>
      <c r="R128" s="343"/>
      <c r="S128" s="343"/>
    </row>
    <row r="129" spans="1:19" ht="15">
      <c r="A129" s="157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343"/>
      <c r="R129" s="343"/>
      <c r="S129" s="343"/>
    </row>
    <row r="130" spans="1:19" ht="15">
      <c r="A130" s="157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343"/>
      <c r="R130" s="343"/>
      <c r="S130" s="343"/>
    </row>
    <row r="131" spans="1:19" ht="15">
      <c r="A131" s="157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343"/>
      <c r="R131" s="343"/>
      <c r="S131" s="343"/>
    </row>
    <row r="132" spans="1:19" ht="15">
      <c r="A132" s="157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343"/>
      <c r="R132" s="343"/>
      <c r="S132" s="343"/>
    </row>
    <row r="133" spans="1:19" ht="15">
      <c r="A133" s="157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343"/>
      <c r="R133" s="343"/>
      <c r="S133" s="343"/>
    </row>
    <row r="134" spans="1:19" ht="15">
      <c r="A134" s="15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343"/>
      <c r="R134" s="343"/>
      <c r="S134" s="343"/>
    </row>
    <row r="135" spans="1:19" ht="15">
      <c r="A135" s="157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343"/>
      <c r="R135" s="343"/>
      <c r="S135" s="343"/>
    </row>
    <row r="136" spans="1:19" ht="15">
      <c r="A136" s="157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343"/>
      <c r="R136" s="343"/>
      <c r="S136" s="343"/>
    </row>
    <row r="137" spans="1:19" ht="15">
      <c r="A137" s="15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343"/>
      <c r="R137" s="343"/>
      <c r="S137" s="343"/>
    </row>
    <row r="138" spans="1:19" ht="15">
      <c r="A138" s="15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343"/>
      <c r="R138" s="343"/>
      <c r="S138" s="343"/>
    </row>
    <row r="139" spans="1:19" ht="15">
      <c r="A139" s="15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343"/>
      <c r="R139" s="343"/>
      <c r="S139" s="343"/>
    </row>
    <row r="140" spans="1:19" ht="15">
      <c r="A140" s="157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343"/>
      <c r="R140" s="343"/>
      <c r="S140" s="343"/>
    </row>
    <row r="141" spans="1:19" ht="15">
      <c r="A141" s="157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343"/>
      <c r="R141" s="343"/>
      <c r="S141" s="343"/>
    </row>
    <row r="142" spans="1:19" ht="15">
      <c r="A142" s="157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343"/>
      <c r="R142" s="343"/>
      <c r="S142" s="343"/>
    </row>
    <row r="143" spans="1:19" ht="15">
      <c r="A143" s="157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343"/>
      <c r="R143" s="343"/>
      <c r="S143" s="343"/>
    </row>
    <row r="144" spans="1:19" ht="15">
      <c r="A144" s="157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343"/>
      <c r="R144" s="343"/>
      <c r="S144" s="343"/>
    </row>
    <row r="145" spans="1:19" ht="15">
      <c r="A145" s="157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343"/>
      <c r="R145" s="343"/>
      <c r="S145" s="343"/>
    </row>
    <row r="146" spans="1:19" ht="15">
      <c r="A146" s="157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343"/>
      <c r="R146" s="343"/>
      <c r="S146" s="343"/>
    </row>
    <row r="147" spans="1:19" ht="15">
      <c r="A147" s="157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343"/>
      <c r="R147" s="343"/>
      <c r="S147" s="343"/>
    </row>
    <row r="148" spans="1:19" ht="15">
      <c r="A148" s="157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343"/>
      <c r="R148" s="343"/>
      <c r="S148" s="343"/>
    </row>
    <row r="149" spans="1:19" ht="15">
      <c r="A149" s="157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343"/>
      <c r="R149" s="343"/>
      <c r="S149" s="343"/>
    </row>
    <row r="150" spans="1:19" ht="15">
      <c r="A150" s="157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343"/>
      <c r="R150" s="343"/>
      <c r="S150" s="343"/>
    </row>
    <row r="151" spans="1:19" ht="15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343"/>
      <c r="R151" s="343"/>
      <c r="S151" s="343"/>
    </row>
    <row r="152" spans="1:19" ht="15">
      <c r="A152" s="157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343"/>
      <c r="R152" s="343"/>
      <c r="S152" s="343"/>
    </row>
    <row r="153" spans="1:19" ht="15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343"/>
      <c r="R153" s="343"/>
      <c r="S153" s="343"/>
    </row>
    <row r="154" spans="1:19" ht="15">
      <c r="A154" s="157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343"/>
      <c r="R154" s="343"/>
      <c r="S154" s="343"/>
    </row>
  </sheetData>
  <sheetProtection/>
  <mergeCells count="1">
    <mergeCell ref="A2:O2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" sqref="A1:C16"/>
    </sheetView>
  </sheetViews>
  <sheetFormatPr defaultColWidth="9.140625" defaultRowHeight="12.75"/>
  <cols>
    <col min="1" max="1" width="10.7109375" style="0" customWidth="1"/>
    <col min="2" max="2" width="58.57421875" style="0" customWidth="1"/>
    <col min="3" max="3" width="28.57421875" style="0" customWidth="1"/>
    <col min="7" max="7" width="10.140625" style="0" customWidth="1"/>
    <col min="8" max="8" width="11.57421875" style="0" customWidth="1"/>
  </cols>
  <sheetData>
    <row r="1" spans="1:6" ht="18">
      <c r="A1" s="408" t="s">
        <v>203</v>
      </c>
      <c r="B1" s="408"/>
      <c r="C1" s="408"/>
      <c r="D1" s="255"/>
      <c r="E1" s="58"/>
      <c r="F1" s="58"/>
    </row>
    <row r="2" spans="1:6" ht="15.75">
      <c r="A2" s="255"/>
      <c r="B2" s="268"/>
      <c r="C2" s="255"/>
      <c r="D2" s="255"/>
      <c r="E2" s="58"/>
      <c r="F2" s="58"/>
    </row>
    <row r="3" spans="1:6" ht="15.75">
      <c r="A3" s="269"/>
      <c r="B3" s="409" t="s">
        <v>346</v>
      </c>
      <c r="C3" s="381"/>
      <c r="D3" s="255"/>
      <c r="E3" s="58"/>
      <c r="F3" s="58"/>
    </row>
    <row r="4" spans="1:6" ht="16.5" thickBot="1">
      <c r="A4" s="269"/>
      <c r="B4" s="255"/>
      <c r="C4" s="255"/>
      <c r="D4" s="255"/>
      <c r="E4" s="58"/>
      <c r="F4" s="58"/>
    </row>
    <row r="5" spans="1:6" ht="32.25" thickBot="1">
      <c r="A5" s="270" t="s">
        <v>204</v>
      </c>
      <c r="B5" s="271" t="s">
        <v>205</v>
      </c>
      <c r="C5" s="271" t="s">
        <v>206</v>
      </c>
      <c r="D5" s="255"/>
      <c r="E5" s="58"/>
      <c r="F5" s="58"/>
    </row>
    <row r="6" spans="1:6" ht="16.5" thickBot="1">
      <c r="A6" s="272" t="s">
        <v>19</v>
      </c>
      <c r="B6" s="273" t="s">
        <v>207</v>
      </c>
      <c r="C6" s="306">
        <v>1700000</v>
      </c>
      <c r="D6" s="255"/>
      <c r="E6" s="58"/>
      <c r="F6" s="58"/>
    </row>
    <row r="7" spans="1:6" ht="16.5" thickBot="1">
      <c r="A7" s="272" t="s">
        <v>20</v>
      </c>
      <c r="B7" s="273" t="s">
        <v>208</v>
      </c>
      <c r="C7" s="306">
        <v>8000000</v>
      </c>
      <c r="D7" s="255"/>
      <c r="E7" s="58"/>
      <c r="F7" s="58"/>
    </row>
    <row r="8" spans="1:6" ht="30.75" thickBot="1">
      <c r="A8" s="272" t="s">
        <v>21</v>
      </c>
      <c r="B8" s="273" t="s">
        <v>209</v>
      </c>
      <c r="C8" s="306"/>
      <c r="D8" s="255"/>
      <c r="E8" s="58"/>
      <c r="F8" s="58"/>
    </row>
    <row r="9" spans="1:6" ht="16.5" thickBot="1">
      <c r="A9" s="272" t="s">
        <v>22</v>
      </c>
      <c r="B9" s="273" t="s">
        <v>210</v>
      </c>
      <c r="C9" s="306">
        <v>1500000</v>
      </c>
      <c r="D9" s="255"/>
      <c r="E9" s="58"/>
      <c r="F9" s="58"/>
    </row>
    <row r="10" spans="1:6" ht="30.75" thickBot="1">
      <c r="A10" s="272" t="s">
        <v>23</v>
      </c>
      <c r="B10" s="273" t="s">
        <v>211</v>
      </c>
      <c r="C10" s="306">
        <v>0</v>
      </c>
      <c r="D10" s="255"/>
      <c r="E10" s="58"/>
      <c r="F10" s="58"/>
    </row>
    <row r="11" spans="1:6" ht="16.5" thickBot="1">
      <c r="A11" s="272" t="s">
        <v>35</v>
      </c>
      <c r="B11" s="273" t="s">
        <v>212</v>
      </c>
      <c r="C11" s="306">
        <v>0</v>
      </c>
      <c r="D11" s="255"/>
      <c r="E11" s="58"/>
      <c r="F11" s="58"/>
    </row>
    <row r="12" spans="1:6" ht="16.5" thickBot="1">
      <c r="A12" s="272" t="s">
        <v>47</v>
      </c>
      <c r="B12" s="273" t="s">
        <v>213</v>
      </c>
      <c r="C12" s="306">
        <v>0</v>
      </c>
      <c r="D12" s="255"/>
      <c r="E12" s="58"/>
      <c r="F12" s="58"/>
    </row>
    <row r="13" spans="1:6" ht="16.5" thickBot="1">
      <c r="A13" s="272" t="s">
        <v>50</v>
      </c>
      <c r="B13" s="273" t="s">
        <v>214</v>
      </c>
      <c r="C13" s="306">
        <v>0</v>
      </c>
      <c r="D13" s="255"/>
      <c r="E13" s="58"/>
      <c r="F13" s="58"/>
    </row>
    <row r="14" spans="1:6" ht="16.5" thickBot="1">
      <c r="A14" s="272" t="s">
        <v>51</v>
      </c>
      <c r="B14" s="273" t="s">
        <v>215</v>
      </c>
      <c r="C14" s="306">
        <v>0</v>
      </c>
      <c r="D14" s="255"/>
      <c r="E14" s="58"/>
      <c r="F14" s="58"/>
    </row>
    <row r="15" spans="1:6" ht="16.5" thickBot="1">
      <c r="A15" s="272" t="s">
        <v>61</v>
      </c>
      <c r="B15" s="273" t="s">
        <v>216</v>
      </c>
      <c r="C15" s="306">
        <v>0</v>
      </c>
      <c r="D15" s="255"/>
      <c r="E15" s="58"/>
      <c r="F15" s="58"/>
    </row>
    <row r="16" spans="1:6" ht="16.5" thickBot="1">
      <c r="A16" s="274"/>
      <c r="B16" s="275" t="s">
        <v>217</v>
      </c>
      <c r="C16" s="276">
        <v>11200000</v>
      </c>
      <c r="D16" s="255"/>
      <c r="E16" s="58"/>
      <c r="F16" s="58"/>
    </row>
    <row r="17" spans="1:6" ht="15.75">
      <c r="A17" s="255"/>
      <c r="B17" s="255"/>
      <c r="C17" s="255"/>
      <c r="D17" s="255"/>
      <c r="E17" s="58"/>
      <c r="F17" s="58"/>
    </row>
    <row r="18" spans="1:6" ht="15.75">
      <c r="A18" s="255"/>
      <c r="B18" s="255"/>
      <c r="C18" s="255"/>
      <c r="D18" s="255"/>
      <c r="E18" s="58"/>
      <c r="F18" s="58"/>
    </row>
    <row r="19" spans="1:6" ht="15.75">
      <c r="A19" s="255"/>
      <c r="B19" s="255"/>
      <c r="C19" s="255"/>
      <c r="D19" s="255"/>
      <c r="E19" s="58"/>
      <c r="F19" s="58"/>
    </row>
    <row r="20" spans="1:4" ht="12.75">
      <c r="A20" s="156"/>
      <c r="B20" s="156"/>
      <c r="C20" s="156"/>
      <c r="D20" s="156"/>
    </row>
    <row r="21" spans="1:4" ht="12.75">
      <c r="A21" s="156"/>
      <c r="B21" s="156"/>
      <c r="C21" s="156"/>
      <c r="D21" s="156"/>
    </row>
    <row r="22" spans="1:4" ht="12.75">
      <c r="A22" s="156"/>
      <c r="B22" s="156"/>
      <c r="C22" s="156"/>
      <c r="D22" s="156"/>
    </row>
    <row r="23" spans="1:4" ht="12.75">
      <c r="A23" s="156"/>
      <c r="B23" s="156"/>
      <c r="C23" s="156"/>
      <c r="D23" s="156"/>
    </row>
    <row r="24" spans="1:4" ht="12.75">
      <c r="A24" s="156"/>
      <c r="B24" s="156"/>
      <c r="C24" s="156"/>
      <c r="D24" s="156"/>
    </row>
  </sheetData>
  <sheetProtection/>
  <mergeCells count="2">
    <mergeCell ref="A1:C1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6">
      <selection activeCell="A1" sqref="A1:F23"/>
    </sheetView>
  </sheetViews>
  <sheetFormatPr defaultColWidth="9.140625" defaultRowHeight="12.75"/>
  <cols>
    <col min="1" max="2" width="9.140625" style="3" customWidth="1"/>
    <col min="3" max="3" width="48.8515625" style="3" customWidth="1"/>
    <col min="4" max="4" width="55.8515625" style="3" hidden="1" customWidth="1"/>
    <col min="5" max="5" width="20.7109375" style="3" hidden="1" customWidth="1"/>
    <col min="6" max="6" width="26.00390625" style="3" customWidth="1"/>
    <col min="7" max="7" width="34.00390625" style="3" customWidth="1"/>
    <col min="8" max="9" width="11.140625" style="3" bestFit="1" customWidth="1"/>
    <col min="10" max="10" width="9.140625" style="3" hidden="1" customWidth="1"/>
    <col min="11" max="11" width="11.7109375" style="3" hidden="1" customWidth="1"/>
    <col min="12" max="12" width="10.140625" style="3" hidden="1" customWidth="1"/>
    <col min="13" max="13" width="9.140625" style="3" hidden="1" customWidth="1"/>
    <col min="14" max="14" width="22.28125" style="3" customWidth="1"/>
    <col min="15" max="16384" width="9.140625" style="3" customWidth="1"/>
  </cols>
  <sheetData>
    <row r="1" spans="1:15" ht="26.25">
      <c r="A1" s="430" t="s">
        <v>298</v>
      </c>
      <c r="B1" s="430"/>
      <c r="C1" s="430"/>
      <c r="D1" s="430"/>
      <c r="E1" s="431"/>
      <c r="F1" s="431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19.5" customHeight="1">
      <c r="A2" s="432"/>
      <c r="B2" s="432"/>
      <c r="C2" s="432"/>
      <c r="D2" s="432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ht="15">
      <c r="A3" s="157"/>
      <c r="B3" s="157"/>
      <c r="C3" s="380" t="s">
        <v>347</v>
      </c>
      <c r="D3" s="380"/>
      <c r="E3" s="433"/>
      <c r="F3" s="433"/>
      <c r="G3" s="157"/>
      <c r="H3" s="157"/>
      <c r="I3" s="157"/>
      <c r="J3" s="157"/>
      <c r="K3" s="157"/>
      <c r="L3" s="157"/>
      <c r="M3" s="157"/>
      <c r="N3" s="157"/>
      <c r="O3" s="157"/>
    </row>
    <row r="4" spans="1:15" ht="21" thickBot="1">
      <c r="A4" s="157"/>
      <c r="B4" s="157"/>
      <c r="C4" s="157"/>
      <c r="D4" s="277"/>
      <c r="E4" s="157"/>
      <c r="F4" s="277" t="s">
        <v>177</v>
      </c>
      <c r="G4" s="157"/>
      <c r="H4" s="157"/>
      <c r="I4" s="157"/>
      <c r="J4" s="157"/>
      <c r="K4" s="157"/>
      <c r="L4" s="157"/>
      <c r="M4" s="157"/>
      <c r="N4" s="157"/>
      <c r="O4" s="157"/>
    </row>
    <row r="5" spans="1:15" ht="12.75">
      <c r="A5" s="420" t="s">
        <v>71</v>
      </c>
      <c r="B5" s="420"/>
      <c r="C5" s="420"/>
      <c r="D5" s="434" t="s">
        <v>176</v>
      </c>
      <c r="E5" s="424" t="s">
        <v>183</v>
      </c>
      <c r="F5" s="387" t="s">
        <v>307</v>
      </c>
      <c r="G5" s="157"/>
      <c r="H5" s="157"/>
      <c r="I5" s="157"/>
      <c r="J5" s="157"/>
      <c r="K5" s="157"/>
      <c r="L5" s="157"/>
      <c r="M5" s="157"/>
      <c r="N5" s="157"/>
      <c r="O5" s="157"/>
    </row>
    <row r="6" spans="1:15" ht="21.75" customHeight="1" thickBot="1">
      <c r="A6" s="420"/>
      <c r="B6" s="420"/>
      <c r="C6" s="420"/>
      <c r="D6" s="434"/>
      <c r="E6" s="425"/>
      <c r="F6" s="388"/>
      <c r="G6" s="157"/>
      <c r="H6" s="157"/>
      <c r="I6" s="157"/>
      <c r="J6" s="157"/>
      <c r="K6" s="157"/>
      <c r="L6" s="157"/>
      <c r="M6" s="157"/>
      <c r="N6" s="157"/>
      <c r="O6" s="157"/>
    </row>
    <row r="7" spans="1:15" ht="21.75" customHeight="1">
      <c r="A7" s="415"/>
      <c r="B7" s="415"/>
      <c r="C7" s="415"/>
      <c r="D7" s="415"/>
      <c r="E7" s="416"/>
      <c r="F7" s="416"/>
      <c r="G7" s="157"/>
      <c r="H7" s="157"/>
      <c r="I7" s="157"/>
      <c r="J7" s="157"/>
      <c r="K7" s="157"/>
      <c r="L7" s="157"/>
      <c r="M7" s="157"/>
      <c r="N7" s="157"/>
      <c r="O7" s="157"/>
    </row>
    <row r="8" spans="1:15" ht="24.75" customHeight="1">
      <c r="A8" s="410" t="s">
        <v>304</v>
      </c>
      <c r="B8" s="410"/>
      <c r="C8" s="410"/>
      <c r="D8" s="169">
        <v>117000000</v>
      </c>
      <c r="E8" s="169"/>
      <c r="F8" s="169">
        <v>135500000</v>
      </c>
      <c r="G8" s="157"/>
      <c r="H8" s="157"/>
      <c r="I8" s="157"/>
      <c r="J8" s="157"/>
      <c r="K8" s="157"/>
      <c r="L8" s="157"/>
      <c r="M8" s="157"/>
      <c r="N8" s="157"/>
      <c r="O8" s="157"/>
    </row>
    <row r="9" spans="1:15" ht="24.75" customHeight="1">
      <c r="A9" s="169" t="s">
        <v>72</v>
      </c>
      <c r="B9" s="169"/>
      <c r="C9" s="169"/>
      <c r="D9" s="169">
        <v>5000000</v>
      </c>
      <c r="E9" s="169">
        <v>850000</v>
      </c>
      <c r="F9" s="169">
        <v>6000000</v>
      </c>
      <c r="G9" s="157"/>
      <c r="H9" s="157"/>
      <c r="I9" s="157"/>
      <c r="J9" s="157"/>
      <c r="K9" s="157"/>
      <c r="L9" s="157"/>
      <c r="M9" s="157"/>
      <c r="N9" s="157"/>
      <c r="O9" s="157"/>
    </row>
    <row r="10" spans="1:15" ht="24.75" customHeight="1">
      <c r="A10" s="426" t="s">
        <v>186</v>
      </c>
      <c r="B10" s="427"/>
      <c r="C10" s="428"/>
      <c r="D10" s="169">
        <v>2600000</v>
      </c>
      <c r="E10" s="169"/>
      <c r="F10" s="169">
        <v>2170000</v>
      </c>
      <c r="G10" s="157"/>
      <c r="H10" s="157"/>
      <c r="I10" s="157"/>
      <c r="J10" s="157"/>
      <c r="K10" s="157"/>
      <c r="L10" s="157"/>
      <c r="M10" s="157"/>
      <c r="N10" s="157"/>
      <c r="O10" s="157"/>
    </row>
    <row r="11" spans="1:15" ht="24.75" customHeight="1">
      <c r="A11" s="426" t="s">
        <v>187</v>
      </c>
      <c r="B11" s="427"/>
      <c r="C11" s="428"/>
      <c r="D11" s="169">
        <v>9553000</v>
      </c>
      <c r="E11" s="169">
        <f>F11-D11</f>
        <v>1447000</v>
      </c>
      <c r="F11" s="169">
        <v>11000000</v>
      </c>
      <c r="G11" s="157"/>
      <c r="H11" s="157"/>
      <c r="I11" s="157"/>
      <c r="J11" s="157"/>
      <c r="K11" s="157"/>
      <c r="L11" s="157"/>
      <c r="M11" s="157"/>
      <c r="N11" s="157"/>
      <c r="O11" s="157"/>
    </row>
    <row r="12" spans="1:15" ht="24.75" customHeight="1">
      <c r="A12" s="410" t="s">
        <v>189</v>
      </c>
      <c r="B12" s="429"/>
      <c r="C12" s="429"/>
      <c r="D12" s="169">
        <v>750000</v>
      </c>
      <c r="E12" s="169"/>
      <c r="F12" s="169">
        <f>D12</f>
        <v>750000</v>
      </c>
      <c r="G12" s="157"/>
      <c r="H12" s="157"/>
      <c r="I12" s="157"/>
      <c r="J12" s="157"/>
      <c r="K12" s="157"/>
      <c r="L12" s="157"/>
      <c r="M12" s="157"/>
      <c r="N12" s="157"/>
      <c r="O12" s="157"/>
    </row>
    <row r="13" spans="1:15" ht="24.75" customHeight="1">
      <c r="A13" s="426" t="s">
        <v>191</v>
      </c>
      <c r="B13" s="427"/>
      <c r="C13" s="428"/>
      <c r="D13" s="169">
        <v>390000</v>
      </c>
      <c r="E13" s="169"/>
      <c r="F13" s="169">
        <f>D13</f>
        <v>390000</v>
      </c>
      <c r="G13" s="157"/>
      <c r="H13" s="157"/>
      <c r="I13" s="157"/>
      <c r="J13" s="157"/>
      <c r="K13" s="157"/>
      <c r="L13" s="157"/>
      <c r="M13" s="157"/>
      <c r="N13" s="157"/>
      <c r="O13" s="157"/>
    </row>
    <row r="14" spans="1:15" ht="24.75" customHeight="1">
      <c r="A14" s="410" t="s">
        <v>190</v>
      </c>
      <c r="B14" s="410"/>
      <c r="C14" s="410"/>
      <c r="D14" s="169">
        <v>2100000</v>
      </c>
      <c r="E14" s="169"/>
      <c r="F14" s="169">
        <f>D14</f>
        <v>2100000</v>
      </c>
      <c r="G14" s="157"/>
      <c r="H14" s="157"/>
      <c r="I14" s="157"/>
      <c r="J14" s="157"/>
      <c r="K14" s="157"/>
      <c r="L14" s="157"/>
      <c r="M14" s="157"/>
      <c r="N14" s="157"/>
      <c r="O14" s="157"/>
    </row>
    <row r="15" spans="1:15" ht="24.75" customHeight="1">
      <c r="A15" s="421" t="s">
        <v>300</v>
      </c>
      <c r="B15" s="422"/>
      <c r="C15" s="423"/>
      <c r="D15" s="305">
        <f>SUM(D8:D14)</f>
        <v>137393000</v>
      </c>
      <c r="E15" s="305">
        <f>SUM(E8:E14)</f>
        <v>2297000</v>
      </c>
      <c r="F15" s="305">
        <f>SUM(F8:F14)</f>
        <v>157910000</v>
      </c>
      <c r="G15" s="157"/>
      <c r="H15" s="157"/>
      <c r="I15" s="157"/>
      <c r="J15" s="157"/>
      <c r="K15" s="157"/>
      <c r="L15" s="157"/>
      <c r="M15" s="157"/>
      <c r="N15" s="157"/>
      <c r="O15" s="157"/>
    </row>
    <row r="16" spans="1:15" ht="24.75" customHeight="1">
      <c r="A16" s="417"/>
      <c r="B16" s="417"/>
      <c r="C16" s="417"/>
      <c r="D16" s="417"/>
      <c r="E16" s="418"/>
      <c r="F16" s="419"/>
      <c r="G16" s="157"/>
      <c r="H16" s="157"/>
      <c r="I16" s="157"/>
      <c r="J16" s="157"/>
      <c r="K16" s="157"/>
      <c r="L16" s="157"/>
      <c r="M16" s="157"/>
      <c r="N16" s="157"/>
      <c r="O16" s="157"/>
    </row>
    <row r="17" spans="1:15" ht="78" customHeight="1">
      <c r="A17" s="411" t="s">
        <v>184</v>
      </c>
      <c r="B17" s="411"/>
      <c r="C17" s="411"/>
      <c r="D17" s="169">
        <v>102211914</v>
      </c>
      <c r="E17" s="169"/>
      <c r="F17" s="169">
        <v>123028122</v>
      </c>
      <c r="G17" s="157"/>
      <c r="H17" s="157"/>
      <c r="I17" s="157"/>
      <c r="J17" s="157"/>
      <c r="K17" s="157"/>
      <c r="L17" s="157"/>
      <c r="M17" s="157"/>
      <c r="N17" s="157"/>
      <c r="O17" s="157"/>
    </row>
    <row r="18" spans="1:15" ht="78" customHeight="1">
      <c r="A18" s="411" t="s">
        <v>188</v>
      </c>
      <c r="B18" s="411"/>
      <c r="C18" s="411"/>
      <c r="D18" s="169">
        <v>13821240</v>
      </c>
      <c r="E18" s="169"/>
      <c r="F18" s="169">
        <v>6000000</v>
      </c>
      <c r="G18" s="157"/>
      <c r="H18" s="157"/>
      <c r="I18" s="157"/>
      <c r="J18" s="157"/>
      <c r="K18" s="157"/>
      <c r="L18" s="157"/>
      <c r="M18" s="157"/>
      <c r="N18" s="157"/>
      <c r="O18" s="157"/>
    </row>
    <row r="19" spans="1:15" ht="78" customHeight="1">
      <c r="A19" s="411" t="s">
        <v>192</v>
      </c>
      <c r="B19" s="411"/>
      <c r="C19" s="411"/>
      <c r="D19" s="169">
        <v>11717000</v>
      </c>
      <c r="E19" s="169"/>
      <c r="F19" s="169">
        <v>13668138</v>
      </c>
      <c r="G19" s="157"/>
      <c r="H19" s="157"/>
      <c r="I19" s="157"/>
      <c r="J19" s="157"/>
      <c r="K19" s="157"/>
      <c r="L19" s="157"/>
      <c r="M19" s="157"/>
      <c r="N19" s="157"/>
      <c r="O19" s="157"/>
    </row>
    <row r="20" spans="1:15" ht="24.75" customHeight="1">
      <c r="A20" s="410" t="s">
        <v>185</v>
      </c>
      <c r="B20" s="410"/>
      <c r="C20" s="410"/>
      <c r="D20" s="169">
        <v>21788086</v>
      </c>
      <c r="E20" s="169">
        <v>-850000</v>
      </c>
      <c r="F20" s="169">
        <v>15000000</v>
      </c>
      <c r="G20" s="157"/>
      <c r="H20" s="157"/>
      <c r="I20" s="157"/>
      <c r="J20" s="157"/>
      <c r="K20" s="157"/>
      <c r="L20" s="157"/>
      <c r="M20" s="157"/>
      <c r="N20" s="157"/>
      <c r="O20" s="157"/>
    </row>
    <row r="21" spans="1:15" ht="24.75" customHeight="1">
      <c r="A21" s="421" t="s">
        <v>301</v>
      </c>
      <c r="B21" s="422"/>
      <c r="C21" s="423"/>
      <c r="D21" s="167">
        <f>SUM(D17:D20)</f>
        <v>149538240</v>
      </c>
      <c r="E21" s="167">
        <f>SUM(E17:E20)</f>
        <v>-850000</v>
      </c>
      <c r="F21" s="167">
        <f>SUM(F17:F20)</f>
        <v>157696260</v>
      </c>
      <c r="G21" s="157"/>
      <c r="H21" s="157"/>
      <c r="I21" s="157"/>
      <c r="J21" s="157"/>
      <c r="K21" s="157"/>
      <c r="L21" s="157"/>
      <c r="M21" s="157"/>
      <c r="N21" s="157"/>
      <c r="O21" s="157"/>
    </row>
    <row r="22" spans="1:15" ht="59.25" customHeight="1">
      <c r="A22" s="412" t="s">
        <v>302</v>
      </c>
      <c r="B22" s="413"/>
      <c r="C22" s="414"/>
      <c r="D22" s="169">
        <v>9075000</v>
      </c>
      <c r="E22" s="169"/>
      <c r="F22" s="169">
        <v>9471552</v>
      </c>
      <c r="G22" s="157"/>
      <c r="H22" s="157"/>
      <c r="I22" s="157"/>
      <c r="J22" s="157"/>
      <c r="K22" s="157"/>
      <c r="L22" s="157"/>
      <c r="M22" s="157"/>
      <c r="N22" s="157"/>
      <c r="O22" s="157"/>
    </row>
    <row r="23" spans="1:15" ht="20.25">
      <c r="A23" s="167" t="s">
        <v>70</v>
      </c>
      <c r="B23" s="169"/>
      <c r="C23" s="169"/>
      <c r="D23" s="167">
        <f>D15+D21</f>
        <v>286931240</v>
      </c>
      <c r="E23" s="167">
        <f>E15+E21</f>
        <v>1447000</v>
      </c>
      <c r="F23" s="167">
        <f>F15+F21+F22</f>
        <v>325077812</v>
      </c>
      <c r="G23" s="157"/>
      <c r="H23" s="157"/>
      <c r="I23" s="157"/>
      <c r="J23" s="157"/>
      <c r="K23" s="157"/>
      <c r="L23" s="157"/>
      <c r="M23" s="157"/>
      <c r="N23" s="157"/>
      <c r="O23" s="157"/>
    </row>
    <row r="24" spans="1:15" ht="28.5" customHeight="1">
      <c r="A24" s="157"/>
      <c r="B24" s="157"/>
      <c r="C24" s="157"/>
      <c r="D24" s="157"/>
      <c r="E24" s="157"/>
      <c r="F24" s="341">
        <f>F15+F21</f>
        <v>315606260</v>
      </c>
      <c r="G24" s="157"/>
      <c r="H24" s="157"/>
      <c r="I24" s="157"/>
      <c r="J24" s="157"/>
      <c r="K24" s="157"/>
      <c r="L24" s="157"/>
      <c r="M24" s="157"/>
      <c r="N24" s="157"/>
      <c r="O24" s="157"/>
    </row>
  </sheetData>
  <sheetProtection/>
  <mergeCells count="22">
    <mergeCell ref="A15:C15"/>
    <mergeCell ref="D5:D6"/>
    <mergeCell ref="E5:E6"/>
    <mergeCell ref="A14:C14"/>
    <mergeCell ref="A17:C17"/>
    <mergeCell ref="A10:C10"/>
    <mergeCell ref="A12:C12"/>
    <mergeCell ref="A1:F1"/>
    <mergeCell ref="A11:C11"/>
    <mergeCell ref="A13:C13"/>
    <mergeCell ref="A2:D2"/>
    <mergeCell ref="C3:F3"/>
    <mergeCell ref="A20:C20"/>
    <mergeCell ref="A18:C18"/>
    <mergeCell ref="A8:C8"/>
    <mergeCell ref="A22:C22"/>
    <mergeCell ref="F5:F6"/>
    <mergeCell ref="A7:F7"/>
    <mergeCell ref="A16:F16"/>
    <mergeCell ref="A5:C6"/>
    <mergeCell ref="A21:C21"/>
    <mergeCell ref="A19:C19"/>
  </mergeCells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8">
      <selection activeCell="A1" sqref="A1:M28"/>
    </sheetView>
  </sheetViews>
  <sheetFormatPr defaultColWidth="9.140625" defaultRowHeight="12.75"/>
  <cols>
    <col min="1" max="2" width="9.140625" style="3" customWidth="1"/>
    <col min="3" max="3" width="13.8515625" style="3" customWidth="1"/>
    <col min="4" max="4" width="9.140625" style="3" customWidth="1"/>
    <col min="5" max="5" width="4.00390625" style="3" customWidth="1"/>
    <col min="6" max="6" width="9.140625" style="3" customWidth="1"/>
    <col min="7" max="7" width="7.57421875" style="3" customWidth="1"/>
    <col min="8" max="8" width="9.140625" style="3" customWidth="1"/>
    <col min="9" max="9" width="13.7109375" style="3" customWidth="1"/>
    <col min="10" max="10" width="9.140625" style="3" customWidth="1"/>
    <col min="11" max="11" width="15.421875" style="3" customWidth="1"/>
    <col min="12" max="12" width="9.140625" style="3" customWidth="1"/>
    <col min="13" max="13" width="10.57421875" style="3" customWidth="1"/>
    <col min="14" max="14" width="10.00390625" style="3" customWidth="1"/>
    <col min="15" max="16384" width="9.140625" style="3" customWidth="1"/>
  </cols>
  <sheetData>
    <row r="1" spans="1:1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ht="12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ht="12.7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ht="1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87" t="s">
        <v>348</v>
      </c>
      <c r="N5" s="157"/>
    </row>
    <row r="6" spans="1:14" ht="12.7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ht="12.7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12.7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ht="20.25">
      <c r="A9" s="457" t="s">
        <v>73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157"/>
    </row>
    <row r="10" spans="1:14" ht="12.7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ht="12.75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ht="12.75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12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12.7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ht="12.7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ht="18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278" t="s">
        <v>177</v>
      </c>
      <c r="N16" s="157"/>
    </row>
    <row r="17" spans="1:14" ht="12.75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ht="13.5" thickBot="1">
      <c r="A18" s="157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ht="21" customHeight="1" thickBot="1">
      <c r="A19" s="458" t="s">
        <v>74</v>
      </c>
      <c r="B19" s="458"/>
      <c r="C19" s="458"/>
      <c r="D19" s="459" t="s">
        <v>75</v>
      </c>
      <c r="E19" s="459"/>
      <c r="F19" s="459" t="s">
        <v>334</v>
      </c>
      <c r="G19" s="459"/>
      <c r="H19" s="460" t="s">
        <v>168</v>
      </c>
      <c r="I19" s="460"/>
      <c r="J19" s="460"/>
      <c r="K19" s="460"/>
      <c r="L19" s="460"/>
      <c r="M19" s="460"/>
      <c r="N19" s="157"/>
    </row>
    <row r="20" spans="1:14" ht="13.5" customHeight="1" thickBot="1">
      <c r="A20" s="458"/>
      <c r="B20" s="458"/>
      <c r="C20" s="458"/>
      <c r="D20" s="459"/>
      <c r="E20" s="459"/>
      <c r="F20" s="459"/>
      <c r="G20" s="459"/>
      <c r="H20" s="461" t="s">
        <v>76</v>
      </c>
      <c r="I20" s="461"/>
      <c r="J20" s="462" t="s">
        <v>77</v>
      </c>
      <c r="K20" s="462"/>
      <c r="L20" s="463" t="s">
        <v>169</v>
      </c>
      <c r="M20" s="463"/>
      <c r="N20" s="157"/>
    </row>
    <row r="21" spans="1:14" ht="76.5" customHeight="1" thickBot="1">
      <c r="A21" s="458"/>
      <c r="B21" s="458"/>
      <c r="C21" s="458"/>
      <c r="D21" s="459"/>
      <c r="E21" s="459"/>
      <c r="F21" s="459"/>
      <c r="G21" s="459"/>
      <c r="H21" s="461"/>
      <c r="I21" s="461"/>
      <c r="J21" s="462"/>
      <c r="K21" s="462"/>
      <c r="L21" s="463"/>
      <c r="M21" s="463"/>
      <c r="N21" s="157"/>
    </row>
    <row r="22" spans="1:19" ht="66.75" customHeight="1" thickBot="1">
      <c r="A22" s="436"/>
      <c r="B22" s="437"/>
      <c r="C22" s="441"/>
      <c r="D22" s="454"/>
      <c r="E22" s="454"/>
      <c r="F22" s="464"/>
      <c r="G22" s="464"/>
      <c r="H22" s="456"/>
      <c r="I22" s="456"/>
      <c r="J22" s="452"/>
      <c r="K22" s="453"/>
      <c r="L22" s="465"/>
      <c r="M22" s="447"/>
      <c r="N22" s="157"/>
      <c r="S22" s="157"/>
    </row>
    <row r="23" spans="1:14" ht="74.25" customHeight="1" thickBot="1">
      <c r="A23" s="436"/>
      <c r="B23" s="437"/>
      <c r="C23" s="441"/>
      <c r="D23" s="454"/>
      <c r="E23" s="455"/>
      <c r="F23" s="454"/>
      <c r="G23" s="455"/>
      <c r="H23" s="454"/>
      <c r="I23" s="455"/>
      <c r="J23" s="452"/>
      <c r="K23" s="453"/>
      <c r="L23" s="465"/>
      <c r="M23" s="447"/>
      <c r="N23" s="157"/>
    </row>
    <row r="24" spans="1:14" ht="80.25" customHeight="1" thickBot="1">
      <c r="A24" s="436"/>
      <c r="B24" s="437"/>
      <c r="C24" s="441"/>
      <c r="D24" s="439"/>
      <c r="E24" s="440"/>
      <c r="F24" s="456"/>
      <c r="G24" s="456"/>
      <c r="H24" s="439"/>
      <c r="I24" s="440"/>
      <c r="J24" s="452"/>
      <c r="K24" s="453"/>
      <c r="L24" s="446"/>
      <c r="M24" s="447"/>
      <c r="N24" s="157"/>
    </row>
    <row r="25" spans="1:14" ht="80.25" customHeight="1" thickBot="1">
      <c r="A25" s="436"/>
      <c r="B25" s="437"/>
      <c r="C25" s="441"/>
      <c r="D25" s="466"/>
      <c r="E25" s="467"/>
      <c r="F25" s="466"/>
      <c r="G25" s="467"/>
      <c r="H25" s="466"/>
      <c r="I25" s="467"/>
      <c r="J25" s="452"/>
      <c r="K25" s="453"/>
      <c r="L25" s="448"/>
      <c r="M25" s="449"/>
      <c r="N25" s="157"/>
    </row>
    <row r="26" spans="1:14" ht="47.25" customHeight="1" thickBot="1">
      <c r="A26" s="436"/>
      <c r="B26" s="437"/>
      <c r="C26" s="441"/>
      <c r="D26" s="442"/>
      <c r="E26" s="443"/>
      <c r="F26" s="450"/>
      <c r="G26" s="451"/>
      <c r="H26" s="442"/>
      <c r="I26" s="443"/>
      <c r="J26" s="444"/>
      <c r="K26" s="445"/>
      <c r="L26" s="448"/>
      <c r="M26" s="449"/>
      <c r="N26" s="157"/>
    </row>
    <row r="27" spans="1:14" ht="30.75" customHeight="1" thickBot="1">
      <c r="A27" s="436"/>
      <c r="B27" s="437"/>
      <c r="C27" s="438"/>
      <c r="D27" s="439"/>
      <c r="E27" s="440"/>
      <c r="F27" s="439"/>
      <c r="G27" s="440"/>
      <c r="H27" s="439"/>
      <c r="I27" s="440"/>
      <c r="J27" s="444"/>
      <c r="K27" s="445"/>
      <c r="L27" s="448"/>
      <c r="M27" s="449"/>
      <c r="N27" s="157"/>
    </row>
    <row r="28" spans="1:14" ht="44.25" customHeight="1" thickBot="1">
      <c r="A28" s="436"/>
      <c r="B28" s="437"/>
      <c r="C28" s="441"/>
      <c r="D28" s="442"/>
      <c r="E28" s="443"/>
      <c r="F28" s="450"/>
      <c r="G28" s="451"/>
      <c r="H28" s="442"/>
      <c r="I28" s="443"/>
      <c r="J28" s="444"/>
      <c r="K28" s="445"/>
      <c r="L28" s="446"/>
      <c r="M28" s="447"/>
      <c r="N28" s="157"/>
    </row>
    <row r="29" spans="1:14" ht="12.75">
      <c r="A29" s="157"/>
      <c r="B29" s="157"/>
      <c r="C29" s="157"/>
      <c r="D29" s="435"/>
      <c r="E29" s="435"/>
      <c r="F29" s="435"/>
      <c r="G29" s="435"/>
      <c r="H29" s="435"/>
      <c r="I29" s="435"/>
      <c r="J29" s="157"/>
      <c r="K29" s="157"/>
      <c r="L29" s="157"/>
      <c r="M29" s="157"/>
      <c r="N29" s="157"/>
    </row>
  </sheetData>
  <sheetProtection/>
  <mergeCells count="53">
    <mergeCell ref="L25:M25"/>
    <mergeCell ref="H26:I26"/>
    <mergeCell ref="A25:C25"/>
    <mergeCell ref="D25:E25"/>
    <mergeCell ref="F25:G25"/>
    <mergeCell ref="H25:I25"/>
    <mergeCell ref="J25:K25"/>
    <mergeCell ref="F26:G26"/>
    <mergeCell ref="F22:G22"/>
    <mergeCell ref="H23:I23"/>
    <mergeCell ref="L22:M22"/>
    <mergeCell ref="J23:K23"/>
    <mergeCell ref="J22:K22"/>
    <mergeCell ref="L23:M23"/>
    <mergeCell ref="F23:G23"/>
    <mergeCell ref="H22:I22"/>
    <mergeCell ref="A9:M9"/>
    <mergeCell ref="A19:C21"/>
    <mergeCell ref="D19:E21"/>
    <mergeCell ref="F19:G21"/>
    <mergeCell ref="H19:M19"/>
    <mergeCell ref="H20:I21"/>
    <mergeCell ref="J20:K21"/>
    <mergeCell ref="L20:M21"/>
    <mergeCell ref="A22:C22"/>
    <mergeCell ref="J24:K24"/>
    <mergeCell ref="L24:M24"/>
    <mergeCell ref="A23:C23"/>
    <mergeCell ref="D23:E23"/>
    <mergeCell ref="A24:C24"/>
    <mergeCell ref="D24:E24"/>
    <mergeCell ref="F24:G24"/>
    <mergeCell ref="H24:I24"/>
    <mergeCell ref="D22:E22"/>
    <mergeCell ref="J28:K28"/>
    <mergeCell ref="L28:M28"/>
    <mergeCell ref="A26:C26"/>
    <mergeCell ref="J26:K26"/>
    <mergeCell ref="L26:M26"/>
    <mergeCell ref="D26:E26"/>
    <mergeCell ref="F28:G28"/>
    <mergeCell ref="J27:K27"/>
    <mergeCell ref="L27:M27"/>
    <mergeCell ref="F29:G29"/>
    <mergeCell ref="H29:I29"/>
    <mergeCell ref="A27:C27"/>
    <mergeCell ref="D27:E27"/>
    <mergeCell ref="F27:G27"/>
    <mergeCell ref="H27:I27"/>
    <mergeCell ref="D29:E29"/>
    <mergeCell ref="A28:C28"/>
    <mergeCell ref="D28:E28"/>
    <mergeCell ref="H28:I28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3"/>
  <sheetViews>
    <sheetView zoomScalePageLayoutView="0" workbookViewId="0" topLeftCell="A44">
      <selection activeCell="A1" sqref="A1:G54"/>
    </sheetView>
  </sheetViews>
  <sheetFormatPr defaultColWidth="9.140625" defaultRowHeight="12.75"/>
  <cols>
    <col min="1" max="1" width="7.28125" style="0" customWidth="1"/>
    <col min="2" max="2" width="57.8515625" style="0" customWidth="1"/>
    <col min="3" max="3" width="31.28125" style="0" customWidth="1"/>
    <col min="4" max="4" width="14.7109375" style="0" bestFit="1" customWidth="1"/>
    <col min="5" max="5" width="11.8515625" style="0" bestFit="1" customWidth="1"/>
    <col min="6" max="6" width="18.00390625" style="0" customWidth="1"/>
    <col min="7" max="7" width="16.421875" style="0" customWidth="1"/>
  </cols>
  <sheetData>
    <row r="1" spans="1:7" ht="18">
      <c r="A1" s="468" t="s">
        <v>218</v>
      </c>
      <c r="B1" s="468"/>
      <c r="C1" s="468"/>
      <c r="D1" s="370"/>
      <c r="E1" s="370"/>
      <c r="F1" s="370"/>
      <c r="G1" s="370"/>
    </row>
    <row r="2" spans="1:7" ht="18">
      <c r="A2" s="468" t="s">
        <v>317</v>
      </c>
      <c r="B2" s="468"/>
      <c r="C2" s="468"/>
      <c r="D2" s="370"/>
      <c r="E2" s="370"/>
      <c r="F2" s="370"/>
      <c r="G2" s="370"/>
    </row>
    <row r="3" spans="1:5" ht="12.75">
      <c r="A3" s="107"/>
      <c r="B3" s="156"/>
      <c r="C3" s="156"/>
      <c r="D3" s="156"/>
      <c r="E3" s="156"/>
    </row>
    <row r="4" spans="1:5" ht="12.75">
      <c r="A4" s="107"/>
      <c r="B4" s="156"/>
      <c r="C4" s="156"/>
      <c r="D4" s="156"/>
      <c r="E4" s="156"/>
    </row>
    <row r="5" spans="1:7" ht="15" customHeight="1">
      <c r="A5" s="469" t="s">
        <v>349</v>
      </c>
      <c r="B5" s="469"/>
      <c r="C5" s="469"/>
      <c r="D5" s="379"/>
      <c r="E5" s="379"/>
      <c r="F5" s="370"/>
      <c r="G5" s="370"/>
    </row>
    <row r="6" spans="1:7" ht="15" customHeight="1">
      <c r="A6" s="310"/>
      <c r="B6" s="310"/>
      <c r="C6" s="310"/>
      <c r="D6" s="308"/>
      <c r="E6" s="308"/>
      <c r="F6" s="307"/>
      <c r="G6" s="307"/>
    </row>
    <row r="7" spans="1:7" ht="20.25" customHeight="1">
      <c r="A7" s="279"/>
      <c r="B7" s="280"/>
      <c r="C7" s="280"/>
      <c r="D7" s="156"/>
      <c r="E7" s="156"/>
      <c r="G7" s="309" t="s">
        <v>177</v>
      </c>
    </row>
    <row r="8" spans="1:7" ht="15">
      <c r="A8" s="311"/>
      <c r="B8" s="312"/>
      <c r="C8" s="311"/>
      <c r="D8" s="283"/>
      <c r="E8" s="282"/>
      <c r="F8" s="470" t="s">
        <v>306</v>
      </c>
      <c r="G8" s="470" t="s">
        <v>307</v>
      </c>
    </row>
    <row r="9" spans="1:7" ht="21.75" customHeight="1">
      <c r="A9" s="313"/>
      <c r="B9" s="313"/>
      <c r="C9" s="314"/>
      <c r="D9" s="314"/>
      <c r="E9" s="313"/>
      <c r="F9" s="471"/>
      <c r="G9" s="471"/>
    </row>
    <row r="10" spans="1:7" ht="25.5">
      <c r="A10" s="281" t="s">
        <v>219</v>
      </c>
      <c r="B10" s="281" t="s">
        <v>220</v>
      </c>
      <c r="C10" s="283" t="s">
        <v>221</v>
      </c>
      <c r="D10" s="283" t="s">
        <v>222</v>
      </c>
      <c r="E10" s="282" t="s">
        <v>223</v>
      </c>
      <c r="F10" s="315"/>
      <c r="G10" s="315"/>
    </row>
    <row r="11" spans="1:7" ht="38.25">
      <c r="A11" s="283" t="s">
        <v>224</v>
      </c>
      <c r="B11" s="283" t="s">
        <v>225</v>
      </c>
      <c r="C11" s="283" t="s">
        <v>226</v>
      </c>
      <c r="D11" s="316">
        <v>6000000</v>
      </c>
      <c r="E11" s="284">
        <v>7.68</v>
      </c>
      <c r="F11" s="142">
        <v>42801010</v>
      </c>
      <c r="G11" s="142">
        <v>50945280</v>
      </c>
    </row>
    <row r="12" spans="1:7" ht="51">
      <c r="A12" s="283" t="str">
        <f>A11</f>
        <v>B111</v>
      </c>
      <c r="B12" s="283" t="s">
        <v>313</v>
      </c>
      <c r="C12" s="283" t="s">
        <v>227</v>
      </c>
      <c r="D12" s="316">
        <v>0</v>
      </c>
      <c r="E12" s="282"/>
      <c r="F12" s="317"/>
      <c r="G12" s="317">
        <v>38553758</v>
      </c>
    </row>
    <row r="13" spans="1:7" ht="25.5">
      <c r="A13" s="283" t="str">
        <f aca="true" t="shared" si="0" ref="A13:A22">A12</f>
        <v>B111</v>
      </c>
      <c r="B13" s="283" t="s">
        <v>228</v>
      </c>
      <c r="C13" s="283" t="s">
        <v>229</v>
      </c>
      <c r="D13" s="316">
        <v>26000</v>
      </c>
      <c r="E13" s="282"/>
      <c r="F13" s="142">
        <v>10465000</v>
      </c>
      <c r="G13" s="142">
        <v>10465000</v>
      </c>
    </row>
    <row r="14" spans="1:7" ht="12.75">
      <c r="A14" s="283" t="str">
        <f t="shared" si="0"/>
        <v>B111</v>
      </c>
      <c r="B14" s="283" t="s">
        <v>230</v>
      </c>
      <c r="C14" s="283" t="s">
        <v>227</v>
      </c>
      <c r="D14" s="316">
        <v>0</v>
      </c>
      <c r="E14" s="282"/>
      <c r="F14" s="142">
        <v>20100000</v>
      </c>
      <c r="G14" s="142">
        <v>20100000</v>
      </c>
    </row>
    <row r="15" spans="1:7" ht="12.75">
      <c r="A15" s="283" t="str">
        <f t="shared" si="0"/>
        <v>B111</v>
      </c>
      <c r="B15" s="283" t="s">
        <v>231</v>
      </c>
      <c r="C15" s="283" t="s">
        <v>227</v>
      </c>
      <c r="D15" s="316">
        <v>0</v>
      </c>
      <c r="E15" s="282"/>
      <c r="F15" s="142">
        <v>1750320</v>
      </c>
      <c r="G15" s="142">
        <v>1750320</v>
      </c>
    </row>
    <row r="16" spans="1:7" ht="12.75">
      <c r="A16" s="283" t="str">
        <f t="shared" si="0"/>
        <v>B111</v>
      </c>
      <c r="B16" s="283" t="s">
        <v>232</v>
      </c>
      <c r="C16" s="283" t="s">
        <v>227</v>
      </c>
      <c r="D16" s="283"/>
      <c r="E16" s="282"/>
      <c r="F16" s="142">
        <v>11587275</v>
      </c>
      <c r="G16" s="142">
        <v>11522595</v>
      </c>
    </row>
    <row r="17" spans="1:7" ht="12.75">
      <c r="A17" s="283" t="str">
        <f t="shared" si="0"/>
        <v>B111</v>
      </c>
      <c r="B17" s="283"/>
      <c r="C17" s="283"/>
      <c r="D17" s="283"/>
      <c r="E17" s="282"/>
      <c r="F17" s="142"/>
      <c r="G17" s="142"/>
    </row>
    <row r="18" spans="1:7" ht="12.75">
      <c r="A18" s="283" t="str">
        <f t="shared" si="0"/>
        <v>B111</v>
      </c>
      <c r="B18" s="283" t="s">
        <v>233</v>
      </c>
      <c r="C18" s="283" t="s">
        <v>227</v>
      </c>
      <c r="D18" s="283"/>
      <c r="E18" s="282"/>
      <c r="F18" s="142">
        <v>5177200</v>
      </c>
      <c r="G18" s="142">
        <v>5087600</v>
      </c>
    </row>
    <row r="19" spans="1:7" ht="12.75">
      <c r="A19" s="283" t="str">
        <f t="shared" si="0"/>
        <v>B111</v>
      </c>
      <c r="B19" s="282" t="s">
        <v>270</v>
      </c>
      <c r="C19" s="283"/>
      <c r="D19" s="283"/>
      <c r="E19" s="282"/>
      <c r="F19" s="142">
        <v>3374542</v>
      </c>
      <c r="G19" s="142">
        <v>3374542</v>
      </c>
    </row>
    <row r="20" spans="1:7" ht="12.75">
      <c r="A20" s="283" t="str">
        <f t="shared" si="0"/>
        <v>B111</v>
      </c>
      <c r="B20" s="283" t="s">
        <v>234</v>
      </c>
      <c r="C20" s="283" t="s">
        <v>227</v>
      </c>
      <c r="D20" s="316">
        <v>2550</v>
      </c>
      <c r="E20" s="282"/>
      <c r="F20" s="142">
        <v>63750</v>
      </c>
      <c r="G20" s="142">
        <v>61200</v>
      </c>
    </row>
    <row r="21" spans="1:7" ht="12.75">
      <c r="A21" s="283" t="str">
        <f t="shared" si="0"/>
        <v>B111</v>
      </c>
      <c r="B21" s="283" t="s">
        <v>235</v>
      </c>
      <c r="C21" s="283" t="s">
        <v>227</v>
      </c>
      <c r="D21" s="283"/>
      <c r="E21" s="282"/>
      <c r="F21" s="142">
        <v>3300000</v>
      </c>
      <c r="G21" s="142">
        <v>3610000</v>
      </c>
    </row>
    <row r="22" spans="1:7" ht="30">
      <c r="A22" s="285" t="str">
        <f t="shared" si="0"/>
        <v>B111</v>
      </c>
      <c r="B22" s="285" t="s">
        <v>236</v>
      </c>
      <c r="C22" s="285" t="s">
        <v>237</v>
      </c>
      <c r="D22" s="285"/>
      <c r="E22" s="286"/>
      <c r="F22" s="318">
        <v>98619097</v>
      </c>
      <c r="G22" s="318">
        <f>G11+G13+G14+G15+G16+G18+G19+G20+G21</f>
        <v>106916537</v>
      </c>
    </row>
    <row r="23" spans="1:7" ht="12.75">
      <c r="A23" s="283" t="s">
        <v>238</v>
      </c>
      <c r="B23" s="283" t="s">
        <v>239</v>
      </c>
      <c r="C23" s="283"/>
      <c r="D23" s="283"/>
      <c r="E23" s="282"/>
      <c r="F23" s="142"/>
      <c r="G23" s="142"/>
    </row>
    <row r="24" spans="1:7" ht="25.5">
      <c r="A24" s="283" t="str">
        <f>A23</f>
        <v>B112</v>
      </c>
      <c r="B24" s="283" t="s">
        <v>240</v>
      </c>
      <c r="C24" s="283" t="s">
        <v>241</v>
      </c>
      <c r="D24" s="316">
        <v>137000</v>
      </c>
      <c r="E24" s="288">
        <v>68.3</v>
      </c>
      <c r="F24" s="142">
        <v>8450000</v>
      </c>
      <c r="G24" s="142">
        <v>11773144</v>
      </c>
    </row>
    <row r="25" spans="1:7" ht="12.75">
      <c r="A25" s="283" t="str">
        <f aca="true" t="shared" si="1" ref="A25:A30">A24</f>
        <v>B112</v>
      </c>
      <c r="B25" s="283" t="s">
        <v>242</v>
      </c>
      <c r="C25" s="283" t="s">
        <v>241</v>
      </c>
      <c r="D25" s="316">
        <v>5980790</v>
      </c>
      <c r="E25" s="288">
        <v>6.4</v>
      </c>
      <c r="F25" s="142">
        <v>32629980</v>
      </c>
      <c r="G25" s="3">
        <v>53580800</v>
      </c>
    </row>
    <row r="26" spans="1:7" ht="25.5">
      <c r="A26" s="283" t="str">
        <f t="shared" si="1"/>
        <v>B112</v>
      </c>
      <c r="B26" s="283" t="s">
        <v>243</v>
      </c>
      <c r="C26" s="283" t="s">
        <v>241</v>
      </c>
      <c r="D26" s="316">
        <v>514000</v>
      </c>
      <c r="E26" s="288">
        <v>3</v>
      </c>
      <c r="F26" s="142">
        <v>1870760</v>
      </c>
      <c r="G26">
        <v>2151000</v>
      </c>
    </row>
    <row r="27" spans="1:7" ht="25.5">
      <c r="A27" s="283" t="str">
        <f t="shared" si="1"/>
        <v>B112</v>
      </c>
      <c r="B27" s="283" t="s">
        <v>244</v>
      </c>
      <c r="C27" s="283" t="s">
        <v>241</v>
      </c>
      <c r="D27" s="283">
        <v>4421000</v>
      </c>
      <c r="E27" s="282">
        <v>4</v>
      </c>
      <c r="F27" s="142">
        <v>15512000</v>
      </c>
      <c r="G27" s="142">
        <v>21072000</v>
      </c>
    </row>
    <row r="28" spans="1:7" ht="25.5">
      <c r="A28" s="283" t="str">
        <f t="shared" si="1"/>
        <v>B112</v>
      </c>
      <c r="B28" s="283" t="s">
        <v>245</v>
      </c>
      <c r="C28" s="283" t="s">
        <v>241</v>
      </c>
      <c r="D28" s="283">
        <v>189000</v>
      </c>
      <c r="E28" s="282">
        <v>5</v>
      </c>
      <c r="F28" s="142">
        <v>1323000</v>
      </c>
      <c r="G28" s="142">
        <v>945000</v>
      </c>
    </row>
    <row r="29" spans="1:7" ht="12.75">
      <c r="A29" s="283" t="str">
        <f t="shared" si="1"/>
        <v>B112</v>
      </c>
      <c r="B29" s="283"/>
      <c r="C29" s="283"/>
      <c r="D29" s="283"/>
      <c r="E29" s="282"/>
      <c r="F29" s="142"/>
      <c r="G29" s="142"/>
    </row>
    <row r="30" spans="1:7" ht="30">
      <c r="A30" s="285" t="str">
        <f t="shared" si="1"/>
        <v>B112</v>
      </c>
      <c r="B30" s="285" t="s">
        <v>246</v>
      </c>
      <c r="C30" s="285" t="s">
        <v>227</v>
      </c>
      <c r="D30" s="285"/>
      <c r="E30" s="286"/>
      <c r="F30" s="287">
        <v>59785740</v>
      </c>
      <c r="G30" s="287">
        <f>SUM(G24:G28)</f>
        <v>89521944</v>
      </c>
    </row>
    <row r="31" spans="1:7" ht="12.75">
      <c r="A31" s="283" t="s">
        <v>247</v>
      </c>
      <c r="B31" s="283" t="s">
        <v>248</v>
      </c>
      <c r="C31" s="283" t="s">
        <v>241</v>
      </c>
      <c r="D31" s="283">
        <v>79610</v>
      </c>
      <c r="E31" s="282">
        <v>50</v>
      </c>
      <c r="F31" s="142">
        <v>4723840</v>
      </c>
      <c r="G31" s="142">
        <v>4243000</v>
      </c>
    </row>
    <row r="32" spans="1:7" ht="12.75">
      <c r="A32" s="283" t="str">
        <f>A31</f>
        <v>B113</v>
      </c>
      <c r="B32" s="283" t="s">
        <v>249</v>
      </c>
      <c r="C32" s="283" t="s">
        <v>241</v>
      </c>
      <c r="D32" s="283">
        <v>25000</v>
      </c>
      <c r="E32" s="282">
        <v>4</v>
      </c>
      <c r="F32" s="142">
        <v>100000</v>
      </c>
      <c r="G32" s="142">
        <v>100000</v>
      </c>
    </row>
    <row r="33" spans="1:7" ht="12.75">
      <c r="A33" s="283" t="str">
        <f aca="true" t="shared" si="2" ref="A33:A41">A32</f>
        <v>B113</v>
      </c>
      <c r="B33" s="283" t="s">
        <v>250</v>
      </c>
      <c r="C33" s="283" t="s">
        <v>241</v>
      </c>
      <c r="D33" s="283">
        <v>537000</v>
      </c>
      <c r="E33" s="282">
        <v>5</v>
      </c>
      <c r="F33" s="142">
        <v>2778780</v>
      </c>
      <c r="G33" s="142">
        <v>3012500</v>
      </c>
    </row>
    <row r="34" spans="1:7" ht="25.5">
      <c r="A34" s="283" t="str">
        <f t="shared" si="2"/>
        <v>B113</v>
      </c>
      <c r="B34" s="283" t="s">
        <v>314</v>
      </c>
      <c r="C34" s="283" t="s">
        <v>241</v>
      </c>
      <c r="D34" s="283">
        <v>7560900</v>
      </c>
      <c r="E34" s="282">
        <v>0.5</v>
      </c>
      <c r="F34" s="142"/>
      <c r="G34" s="142">
        <v>3780450</v>
      </c>
    </row>
    <row r="35" spans="1:7" ht="25.5">
      <c r="A35" s="283" t="str">
        <f>A33</f>
        <v>B113</v>
      </c>
      <c r="B35" s="283" t="s">
        <v>251</v>
      </c>
      <c r="C35" s="283" t="s">
        <v>241</v>
      </c>
      <c r="D35" s="283">
        <v>6276200</v>
      </c>
      <c r="E35" s="282">
        <v>2</v>
      </c>
      <c r="F35" s="142">
        <v>13632500</v>
      </c>
      <c r="G35" s="142">
        <v>13676000</v>
      </c>
    </row>
    <row r="36" spans="1:7" ht="12.75">
      <c r="A36" s="283" t="str">
        <f t="shared" si="2"/>
        <v>B113</v>
      </c>
      <c r="B36" s="283" t="s">
        <v>252</v>
      </c>
      <c r="C36" s="283" t="s">
        <v>227</v>
      </c>
      <c r="D36" s="283"/>
      <c r="E36" s="282"/>
      <c r="F36" s="142">
        <v>490000</v>
      </c>
      <c r="G36" s="142">
        <v>276600</v>
      </c>
    </row>
    <row r="37" spans="1:7" ht="30">
      <c r="A37" s="285" t="str">
        <f t="shared" si="2"/>
        <v>B113</v>
      </c>
      <c r="B37" s="285" t="s">
        <v>253</v>
      </c>
      <c r="C37" s="285" t="s">
        <v>227</v>
      </c>
      <c r="D37" s="285"/>
      <c r="E37" s="286"/>
      <c r="F37" s="287">
        <v>21725120</v>
      </c>
      <c r="G37" s="287">
        <f>SUM(G31:G36)</f>
        <v>25088550</v>
      </c>
    </row>
    <row r="38" spans="1:7" ht="12.75">
      <c r="A38" s="283" t="str">
        <f t="shared" si="2"/>
        <v>B113</v>
      </c>
      <c r="B38" s="283" t="s">
        <v>254</v>
      </c>
      <c r="C38" s="283" t="s">
        <v>241</v>
      </c>
      <c r="D38" s="283">
        <v>2961000</v>
      </c>
      <c r="E38" s="282">
        <v>5.35</v>
      </c>
      <c r="F38" s="142">
        <v>15175686</v>
      </c>
      <c r="G38" s="142">
        <v>19367000</v>
      </c>
    </row>
    <row r="39" spans="1:7" ht="12.75">
      <c r="A39" s="283" t="str">
        <f t="shared" si="2"/>
        <v>B113</v>
      </c>
      <c r="B39" s="283" t="s">
        <v>255</v>
      </c>
      <c r="C39" s="283" t="s">
        <v>227</v>
      </c>
      <c r="D39" s="283">
        <v>0</v>
      </c>
      <c r="E39" s="282"/>
      <c r="F39" s="142">
        <v>27449876</v>
      </c>
      <c r="G39" s="142">
        <v>23637783</v>
      </c>
    </row>
    <row r="40" spans="1:7" ht="12.75">
      <c r="A40" s="283" t="str">
        <f t="shared" si="2"/>
        <v>B113</v>
      </c>
      <c r="B40" s="283" t="s">
        <v>256</v>
      </c>
      <c r="C40" s="283" t="s">
        <v>257</v>
      </c>
      <c r="D40" s="283">
        <v>285</v>
      </c>
      <c r="E40" s="282">
        <v>86</v>
      </c>
      <c r="F40" s="142">
        <v>24510</v>
      </c>
      <c r="G40" s="142">
        <v>57285</v>
      </c>
    </row>
    <row r="41" spans="1:7" ht="30">
      <c r="A41" s="285" t="str">
        <f t="shared" si="2"/>
        <v>B113</v>
      </c>
      <c r="B41" s="285" t="s">
        <v>258</v>
      </c>
      <c r="C41" s="285" t="s">
        <v>237</v>
      </c>
      <c r="D41" s="285"/>
      <c r="E41" s="286"/>
      <c r="F41" s="287">
        <v>42650072</v>
      </c>
      <c r="G41" s="287">
        <f>SUM(G38:G40)</f>
        <v>43062068</v>
      </c>
    </row>
    <row r="42" spans="1:7" ht="12.75">
      <c r="A42" s="283"/>
      <c r="B42" s="283"/>
      <c r="C42" s="283"/>
      <c r="D42" s="283"/>
      <c r="E42" s="282"/>
      <c r="F42" s="142"/>
      <c r="G42" s="142"/>
    </row>
    <row r="43" spans="1:7" ht="26.25">
      <c r="A43" s="283" t="s">
        <v>259</v>
      </c>
      <c r="B43" s="283" t="s">
        <v>260</v>
      </c>
      <c r="C43" s="283"/>
      <c r="D43" s="283"/>
      <c r="E43" s="282"/>
      <c r="F43" s="287">
        <v>3618150</v>
      </c>
      <c r="G43" s="287">
        <v>4605150</v>
      </c>
    </row>
    <row r="44" spans="1:7" ht="26.25">
      <c r="A44" s="283" t="s">
        <v>259</v>
      </c>
      <c r="B44" s="283" t="s">
        <v>261</v>
      </c>
      <c r="C44" s="283" t="s">
        <v>227</v>
      </c>
      <c r="D44" s="283">
        <v>2213</v>
      </c>
      <c r="E44" s="282"/>
      <c r="F44" s="287">
        <v>4091837</v>
      </c>
      <c r="G44" s="287">
        <v>4021021</v>
      </c>
    </row>
    <row r="45" spans="1:7" ht="15">
      <c r="A45" s="283"/>
      <c r="B45" s="283" t="s">
        <v>262</v>
      </c>
      <c r="C45" s="283"/>
      <c r="D45" s="283"/>
      <c r="E45" s="282"/>
      <c r="F45" s="287"/>
      <c r="G45" s="287"/>
    </row>
    <row r="46" spans="1:7" ht="12.75">
      <c r="A46" s="289"/>
      <c r="B46" s="283" t="s">
        <v>263</v>
      </c>
      <c r="C46" s="283"/>
      <c r="D46" s="316">
        <v>0</v>
      </c>
      <c r="E46" s="142">
        <v>0</v>
      </c>
      <c r="F46" s="142"/>
      <c r="G46" s="142"/>
    </row>
    <row r="47" spans="1:7" ht="12.75">
      <c r="A47" s="289"/>
      <c r="B47" s="283" t="s">
        <v>264</v>
      </c>
      <c r="C47" s="283"/>
      <c r="D47" s="283"/>
      <c r="E47" s="282"/>
      <c r="F47" s="142"/>
      <c r="G47" s="142"/>
    </row>
    <row r="48" spans="1:7" ht="15">
      <c r="A48" s="289"/>
      <c r="B48" s="283" t="s">
        <v>265</v>
      </c>
      <c r="C48" s="283"/>
      <c r="D48" s="283"/>
      <c r="E48" s="282"/>
      <c r="F48" s="287">
        <v>10865400</v>
      </c>
      <c r="G48" s="287">
        <v>11000000</v>
      </c>
    </row>
    <row r="49" spans="1:7" ht="15">
      <c r="A49" s="289"/>
      <c r="B49" s="283" t="s">
        <v>266</v>
      </c>
      <c r="C49" s="283"/>
      <c r="D49" s="283"/>
      <c r="E49" s="282"/>
      <c r="F49" s="287">
        <v>2053590</v>
      </c>
      <c r="G49" s="287">
        <v>2100000</v>
      </c>
    </row>
    <row r="50" spans="1:7" ht="15">
      <c r="A50" s="289"/>
      <c r="B50" s="283" t="s">
        <v>267</v>
      </c>
      <c r="C50" s="283"/>
      <c r="D50" s="283"/>
      <c r="E50" s="282"/>
      <c r="F50" s="287"/>
      <c r="G50" s="287"/>
    </row>
    <row r="51" spans="1:7" ht="15">
      <c r="A51" s="289"/>
      <c r="B51" s="283" t="s">
        <v>268</v>
      </c>
      <c r="C51" s="283"/>
      <c r="D51" s="283"/>
      <c r="E51" s="282"/>
      <c r="F51" s="287">
        <v>16803069</v>
      </c>
      <c r="G51" s="287">
        <v>10000000</v>
      </c>
    </row>
    <row r="52" spans="1:7" ht="15">
      <c r="A52" s="289"/>
      <c r="B52" s="283" t="s">
        <v>269</v>
      </c>
      <c r="C52" s="283"/>
      <c r="D52" s="283"/>
      <c r="E52" s="282"/>
      <c r="F52" s="318">
        <v>14498372</v>
      </c>
      <c r="G52" s="287"/>
    </row>
    <row r="53" spans="1:7" ht="15">
      <c r="A53" s="289" t="s">
        <v>315</v>
      </c>
      <c r="B53" s="282" t="s">
        <v>316</v>
      </c>
      <c r="C53" s="319"/>
      <c r="D53" s="319"/>
      <c r="E53" s="315"/>
      <c r="F53" s="318">
        <v>1299121</v>
      </c>
      <c r="G53" s="287"/>
    </row>
    <row r="54" spans="1:7" ht="15.75">
      <c r="A54" s="289"/>
      <c r="B54" s="290" t="s">
        <v>271</v>
      </c>
      <c r="C54" s="320"/>
      <c r="D54" s="320"/>
      <c r="E54" s="291"/>
      <c r="F54" s="318">
        <v>276009568</v>
      </c>
      <c r="G54" s="292">
        <f>G22+G30+G37+G41+G43+G44+G48+G49+G51+G52+G53</f>
        <v>296315270</v>
      </c>
    </row>
    <row r="55" spans="1:5" ht="12.75">
      <c r="A55" s="107"/>
      <c r="B55" s="107"/>
      <c r="C55" s="156"/>
      <c r="D55" s="156"/>
      <c r="E55" s="156"/>
    </row>
    <row r="56" spans="1:5" ht="12.75">
      <c r="A56" s="156"/>
      <c r="B56" s="156"/>
      <c r="C56" s="157"/>
      <c r="D56" s="156"/>
      <c r="E56" s="156"/>
    </row>
    <row r="57" spans="1:5" ht="12.75">
      <c r="A57" s="156"/>
      <c r="B57" s="156"/>
      <c r="C57" s="156"/>
      <c r="D57" s="156"/>
      <c r="E57" s="156"/>
    </row>
    <row r="58" spans="1:5" ht="12.75">
      <c r="A58" s="156"/>
      <c r="B58" s="156"/>
      <c r="C58" s="156"/>
      <c r="D58" s="156"/>
      <c r="E58" s="156"/>
    </row>
    <row r="59" spans="1:5" ht="12.75">
      <c r="A59" s="156"/>
      <c r="B59" s="156"/>
      <c r="C59" s="156"/>
      <c r="D59" s="156"/>
      <c r="E59" s="156"/>
    </row>
    <row r="60" spans="1:5" ht="12.75">
      <c r="A60" s="156"/>
      <c r="B60" s="156"/>
      <c r="C60" s="156"/>
      <c r="D60" s="156"/>
      <c r="E60" s="156"/>
    </row>
    <row r="61" spans="1:5" ht="12.75">
      <c r="A61" s="156"/>
      <c r="B61" s="156"/>
      <c r="C61" s="156"/>
      <c r="D61" s="156"/>
      <c r="E61" s="156"/>
    </row>
    <row r="62" spans="1:5" ht="12.75">
      <c r="A62" s="156"/>
      <c r="B62" s="156"/>
      <c r="C62" s="156"/>
      <c r="D62" s="156"/>
      <c r="E62" s="156"/>
    </row>
    <row r="63" spans="1:5" ht="12.75">
      <c r="A63" s="156"/>
      <c r="B63" s="156"/>
      <c r="C63" s="156"/>
      <c r="D63" s="156"/>
      <c r="E63" s="156"/>
    </row>
    <row r="64" spans="1:5" ht="12.75">
      <c r="A64" s="156"/>
      <c r="B64" s="156"/>
      <c r="C64" s="156"/>
      <c r="D64" s="156"/>
      <c r="E64" s="156"/>
    </row>
    <row r="65" spans="1:5" ht="12.75">
      <c r="A65" s="156"/>
      <c r="B65" s="156"/>
      <c r="C65" s="156"/>
      <c r="D65" s="156"/>
      <c r="E65" s="156"/>
    </row>
    <row r="66" spans="1:5" ht="12.75">
      <c r="A66" s="156"/>
      <c r="B66" s="156"/>
      <c r="C66" s="156"/>
      <c r="D66" s="156"/>
      <c r="E66" s="156"/>
    </row>
    <row r="67" spans="1:5" ht="12.75">
      <c r="A67" s="156"/>
      <c r="B67" s="156"/>
      <c r="C67" s="156"/>
      <c r="D67" s="156"/>
      <c r="E67" s="156"/>
    </row>
    <row r="68" spans="1:5" ht="12.75">
      <c r="A68" s="156"/>
      <c r="B68" s="156"/>
      <c r="C68" s="156"/>
      <c r="D68" s="156"/>
      <c r="E68" s="156"/>
    </row>
    <row r="69" spans="1:5" ht="12.75">
      <c r="A69" s="156"/>
      <c r="B69" s="156"/>
      <c r="C69" s="156"/>
      <c r="D69" s="156"/>
      <c r="E69" s="156"/>
    </row>
    <row r="70" spans="1:5" ht="12.75">
      <c r="A70" s="156"/>
      <c r="B70" s="156"/>
      <c r="C70" s="156"/>
      <c r="D70" s="156"/>
      <c r="E70" s="156"/>
    </row>
    <row r="71" spans="1:5" ht="12.75">
      <c r="A71" s="156"/>
      <c r="B71" s="156"/>
      <c r="C71" s="156"/>
      <c r="D71" s="156"/>
      <c r="E71" s="156"/>
    </row>
    <row r="72" spans="1:5" ht="12.75">
      <c r="A72" s="156"/>
      <c r="B72" s="156"/>
      <c r="C72" s="156"/>
      <c r="D72" s="156"/>
      <c r="E72" s="156"/>
    </row>
    <row r="73" spans="1:5" ht="12.75">
      <c r="A73" s="156"/>
      <c r="B73" s="156"/>
      <c r="C73" s="156"/>
      <c r="D73" s="156"/>
      <c r="E73" s="156"/>
    </row>
    <row r="74" spans="1:5" ht="12.75">
      <c r="A74" s="156"/>
      <c r="B74" s="156"/>
      <c r="C74" s="156"/>
      <c r="D74" s="156"/>
      <c r="E74" s="156"/>
    </row>
    <row r="75" spans="1:5" ht="12.75">
      <c r="A75" s="156"/>
      <c r="B75" s="156"/>
      <c r="C75" s="156"/>
      <c r="D75" s="156"/>
      <c r="E75" s="156"/>
    </row>
    <row r="76" spans="1:5" ht="12.75">
      <c r="A76" s="156"/>
      <c r="B76" s="156"/>
      <c r="C76" s="156"/>
      <c r="D76" s="156"/>
      <c r="E76" s="156"/>
    </row>
    <row r="77" spans="1:5" ht="12.75">
      <c r="A77" s="156"/>
      <c r="B77" s="156"/>
      <c r="C77" s="156"/>
      <c r="D77" s="156"/>
      <c r="E77" s="156"/>
    </row>
    <row r="78" spans="1:5" ht="12.75">
      <c r="A78" s="156"/>
      <c r="B78" s="156"/>
      <c r="C78" s="156"/>
      <c r="D78" s="156"/>
      <c r="E78" s="156"/>
    </row>
    <row r="79" spans="1:5" ht="12.75">
      <c r="A79" s="156"/>
      <c r="B79" s="156"/>
      <c r="C79" s="156"/>
      <c r="D79" s="156"/>
      <c r="E79" s="156"/>
    </row>
    <row r="80" spans="1:5" ht="12.75">
      <c r="A80" s="156"/>
      <c r="B80" s="156"/>
      <c r="C80" s="156"/>
      <c r="D80" s="156"/>
      <c r="E80" s="156"/>
    </row>
    <row r="81" spans="1:5" ht="12.75">
      <c r="A81" s="156"/>
      <c r="B81" s="156"/>
      <c r="C81" s="156"/>
      <c r="D81" s="156"/>
      <c r="E81" s="156"/>
    </row>
    <row r="82" spans="1:5" ht="12.75">
      <c r="A82" s="156"/>
      <c r="B82" s="156"/>
      <c r="C82" s="156"/>
      <c r="D82" s="156"/>
      <c r="E82" s="156"/>
    </row>
    <row r="83" spans="1:5" ht="12.75">
      <c r="A83" s="156"/>
      <c r="B83" s="156"/>
      <c r="C83" s="156"/>
      <c r="D83" s="156"/>
      <c r="E83" s="156"/>
    </row>
    <row r="84" spans="1:5" ht="12.75">
      <c r="A84" s="156"/>
      <c r="B84" s="156"/>
      <c r="C84" s="156"/>
      <c r="D84" s="156"/>
      <c r="E84" s="156"/>
    </row>
    <row r="85" spans="1:5" ht="12.75">
      <c r="A85" s="156"/>
      <c r="B85" s="156"/>
      <c r="C85" s="156"/>
      <c r="D85" s="156"/>
      <c r="E85" s="156"/>
    </row>
    <row r="86" spans="1:5" ht="12.75">
      <c r="A86" s="156"/>
      <c r="B86" s="156"/>
      <c r="C86" s="156"/>
      <c r="D86" s="156"/>
      <c r="E86" s="156"/>
    </row>
    <row r="87" spans="1:5" ht="12.75">
      <c r="A87" s="156"/>
      <c r="B87" s="156"/>
      <c r="C87" s="156"/>
      <c r="D87" s="156"/>
      <c r="E87" s="156"/>
    </row>
    <row r="88" spans="1:5" ht="12.75">
      <c r="A88" s="156"/>
      <c r="B88" s="156"/>
      <c r="C88" s="156"/>
      <c r="D88" s="156"/>
      <c r="E88" s="156"/>
    </row>
    <row r="89" spans="1:5" ht="12.75">
      <c r="A89" s="156"/>
      <c r="B89" s="156"/>
      <c r="C89" s="156"/>
      <c r="D89" s="156"/>
      <c r="E89" s="156"/>
    </row>
    <row r="90" spans="1:5" ht="12.75">
      <c r="A90" s="156"/>
      <c r="B90" s="156"/>
      <c r="C90" s="156"/>
      <c r="D90" s="156"/>
      <c r="E90" s="156"/>
    </row>
    <row r="91" spans="1:5" ht="12.75">
      <c r="A91" s="156"/>
      <c r="B91" s="156"/>
      <c r="C91" s="156"/>
      <c r="D91" s="156"/>
      <c r="E91" s="156"/>
    </row>
    <row r="92" spans="1:5" ht="12.75">
      <c r="A92" s="156"/>
      <c r="B92" s="156"/>
      <c r="C92" s="156"/>
      <c r="D92" s="156"/>
      <c r="E92" s="156"/>
    </row>
    <row r="93" spans="1:5" ht="12.75">
      <c r="A93" s="156"/>
      <c r="B93" s="156"/>
      <c r="C93" s="156"/>
      <c r="D93" s="156"/>
      <c r="E93" s="156"/>
    </row>
    <row r="94" spans="1:5" ht="12.75">
      <c r="A94" s="156"/>
      <c r="B94" s="156"/>
      <c r="C94" s="156"/>
      <c r="D94" s="156"/>
      <c r="E94" s="156"/>
    </row>
    <row r="95" spans="1:5" ht="12.75">
      <c r="A95" s="156"/>
      <c r="B95" s="156"/>
      <c r="C95" s="156"/>
      <c r="D95" s="156"/>
      <c r="E95" s="156"/>
    </row>
    <row r="96" spans="1:5" ht="12.75">
      <c r="A96" s="156"/>
      <c r="B96" s="156"/>
      <c r="C96" s="156"/>
      <c r="D96" s="156"/>
      <c r="E96" s="156"/>
    </row>
    <row r="97" spans="1:5" ht="12.75">
      <c r="A97" s="156"/>
      <c r="B97" s="156"/>
      <c r="C97" s="156"/>
      <c r="D97" s="156"/>
      <c r="E97" s="156"/>
    </row>
    <row r="98" spans="1:5" ht="12.75">
      <c r="A98" s="156"/>
      <c r="B98" s="156"/>
      <c r="C98" s="156"/>
      <c r="D98" s="156"/>
      <c r="E98" s="156"/>
    </row>
    <row r="99" spans="1:5" ht="12.75">
      <c r="A99" s="156"/>
      <c r="B99" s="156"/>
      <c r="C99" s="156"/>
      <c r="D99" s="156"/>
      <c r="E99" s="156"/>
    </row>
    <row r="100" spans="1:5" ht="12.75">
      <c r="A100" s="156"/>
      <c r="B100" s="156"/>
      <c r="C100" s="156"/>
      <c r="D100" s="156"/>
      <c r="E100" s="156"/>
    </row>
    <row r="101" spans="1:5" ht="12.75">
      <c r="A101" s="156"/>
      <c r="B101" s="156"/>
      <c r="C101" s="156"/>
      <c r="D101" s="156"/>
      <c r="E101" s="156"/>
    </row>
    <row r="102" spans="1:5" ht="12.75">
      <c r="A102" s="156"/>
      <c r="B102" s="156"/>
      <c r="C102" s="156"/>
      <c r="D102" s="156"/>
      <c r="E102" s="156"/>
    </row>
    <row r="103" spans="1:5" ht="12.75">
      <c r="A103" s="156"/>
      <c r="B103" s="156"/>
      <c r="C103" s="156"/>
      <c r="D103" s="156"/>
      <c r="E103" s="156"/>
    </row>
    <row r="104" spans="1:5" ht="12.75">
      <c r="A104" s="156"/>
      <c r="B104" s="156"/>
      <c r="C104" s="156"/>
      <c r="D104" s="156"/>
      <c r="E104" s="156"/>
    </row>
    <row r="105" spans="1:5" ht="12.75">
      <c r="A105" s="156"/>
      <c r="B105" s="156"/>
      <c r="C105" s="156"/>
      <c r="D105" s="156"/>
      <c r="E105" s="156"/>
    </row>
    <row r="106" spans="1:5" ht="12.75">
      <c r="A106" s="156"/>
      <c r="B106" s="156"/>
      <c r="C106" s="156"/>
      <c r="D106" s="156"/>
      <c r="E106" s="156"/>
    </row>
    <row r="107" spans="1:5" ht="12.75">
      <c r="A107" s="156"/>
      <c r="B107" s="156"/>
      <c r="C107" s="156"/>
      <c r="D107" s="156"/>
      <c r="E107" s="156"/>
    </row>
    <row r="108" spans="1:5" ht="12.75">
      <c r="A108" s="156"/>
      <c r="B108" s="156"/>
      <c r="C108" s="156"/>
      <c r="D108" s="156"/>
      <c r="E108" s="156"/>
    </row>
    <row r="109" spans="1:5" ht="12.75">
      <c r="A109" s="156"/>
      <c r="B109" s="156"/>
      <c r="C109" s="156"/>
      <c r="D109" s="156"/>
      <c r="E109" s="156"/>
    </row>
    <row r="110" spans="1:5" ht="12.75">
      <c r="A110" s="156"/>
      <c r="B110" s="156"/>
      <c r="C110" s="156"/>
      <c r="D110" s="156"/>
      <c r="E110" s="156"/>
    </row>
    <row r="111" spans="1:5" ht="12.75">
      <c r="A111" s="156"/>
      <c r="B111" s="156"/>
      <c r="C111" s="156"/>
      <c r="D111" s="156"/>
      <c r="E111" s="156"/>
    </row>
    <row r="112" spans="1:5" ht="12.75">
      <c r="A112" s="156"/>
      <c r="B112" s="156"/>
      <c r="C112" s="156"/>
      <c r="D112" s="156"/>
      <c r="E112" s="156"/>
    </row>
    <row r="113" spans="1:5" ht="12.75">
      <c r="A113" s="156"/>
      <c r="B113" s="156"/>
      <c r="C113" s="156"/>
      <c r="D113" s="156"/>
      <c r="E113" s="156"/>
    </row>
    <row r="114" spans="1:5" ht="12.75">
      <c r="A114" s="156"/>
      <c r="B114" s="156"/>
      <c r="C114" s="156"/>
      <c r="D114" s="156"/>
      <c r="E114" s="156"/>
    </row>
    <row r="115" spans="1:5" ht="12.75">
      <c r="A115" s="156"/>
      <c r="B115" s="156"/>
      <c r="C115" s="156"/>
      <c r="D115" s="156"/>
      <c r="E115" s="156"/>
    </row>
    <row r="116" spans="1:5" ht="12.75">
      <c r="A116" s="156"/>
      <c r="B116" s="156"/>
      <c r="C116" s="156"/>
      <c r="D116" s="156"/>
      <c r="E116" s="156"/>
    </row>
    <row r="117" spans="1:5" ht="12.75">
      <c r="A117" s="156"/>
      <c r="B117" s="156"/>
      <c r="C117" s="156"/>
      <c r="D117" s="156"/>
      <c r="E117" s="156"/>
    </row>
    <row r="118" spans="1:5" ht="12.75">
      <c r="A118" s="156"/>
      <c r="B118" s="156"/>
      <c r="C118" s="156"/>
      <c r="D118" s="156"/>
      <c r="E118" s="156"/>
    </row>
    <row r="119" spans="1:5" ht="12.75">
      <c r="A119" s="156"/>
      <c r="B119" s="156"/>
      <c r="C119" s="156"/>
      <c r="D119" s="156"/>
      <c r="E119" s="156"/>
    </row>
    <row r="120" spans="1:5" ht="12.75">
      <c r="A120" s="156"/>
      <c r="B120" s="156"/>
      <c r="C120" s="156"/>
      <c r="D120" s="156"/>
      <c r="E120" s="156"/>
    </row>
    <row r="121" spans="1:5" ht="12.75">
      <c r="A121" s="156"/>
      <c r="B121" s="156"/>
      <c r="C121" s="156"/>
      <c r="D121" s="156"/>
      <c r="E121" s="156"/>
    </row>
    <row r="122" spans="1:5" ht="12.75">
      <c r="A122" s="156"/>
      <c r="B122" s="156"/>
      <c r="C122" s="156"/>
      <c r="D122" s="156"/>
      <c r="E122" s="156"/>
    </row>
    <row r="123" spans="1:5" ht="12.75">
      <c r="A123" s="156"/>
      <c r="B123" s="156"/>
      <c r="C123" s="156"/>
      <c r="D123" s="156"/>
      <c r="E123" s="156"/>
    </row>
    <row r="124" spans="1:5" ht="12.75">
      <c r="A124" s="156"/>
      <c r="B124" s="156"/>
      <c r="C124" s="156"/>
      <c r="D124" s="156"/>
      <c r="E124" s="156"/>
    </row>
    <row r="125" spans="1:5" ht="12.75">
      <c r="A125" s="156"/>
      <c r="B125" s="156"/>
      <c r="C125" s="156"/>
      <c r="D125" s="156"/>
      <c r="E125" s="156"/>
    </row>
    <row r="126" spans="1:5" ht="12.75">
      <c r="A126" s="156"/>
      <c r="B126" s="156"/>
      <c r="C126" s="156"/>
      <c r="D126" s="156"/>
      <c r="E126" s="156"/>
    </row>
    <row r="127" spans="1:5" ht="12.75">
      <c r="A127" s="156"/>
      <c r="B127" s="156"/>
      <c r="C127" s="156"/>
      <c r="D127" s="156"/>
      <c r="E127" s="156"/>
    </row>
    <row r="128" spans="1:5" ht="12.75">
      <c r="A128" s="156"/>
      <c r="B128" s="156"/>
      <c r="C128" s="156"/>
      <c r="D128" s="156"/>
      <c r="E128" s="156"/>
    </row>
    <row r="129" spans="1:5" ht="12.75">
      <c r="A129" s="156"/>
      <c r="B129" s="156"/>
      <c r="C129" s="156"/>
      <c r="D129" s="156"/>
      <c r="E129" s="156"/>
    </row>
    <row r="130" spans="1:5" ht="12.75">
      <c r="A130" s="156"/>
      <c r="B130" s="156"/>
      <c r="C130" s="156"/>
      <c r="D130" s="156"/>
      <c r="E130" s="156"/>
    </row>
    <row r="131" spans="1:5" ht="12.75">
      <c r="A131" s="156"/>
      <c r="B131" s="156"/>
      <c r="C131" s="156"/>
      <c r="D131" s="156"/>
      <c r="E131" s="156"/>
    </row>
    <row r="132" spans="1:5" ht="12.75">
      <c r="A132" s="156"/>
      <c r="B132" s="156"/>
      <c r="C132" s="156"/>
      <c r="D132" s="156"/>
      <c r="E132" s="156"/>
    </row>
    <row r="133" spans="1:5" ht="12.75">
      <c r="A133" s="156"/>
      <c r="B133" s="156"/>
      <c r="C133" s="156"/>
      <c r="D133" s="156"/>
      <c r="E133" s="156"/>
    </row>
    <row r="134" spans="1:5" ht="12.75">
      <c r="A134" s="156"/>
      <c r="B134" s="156"/>
      <c r="C134" s="156"/>
      <c r="D134" s="156"/>
      <c r="E134" s="156"/>
    </row>
    <row r="135" spans="1:5" ht="12.75">
      <c r="A135" s="156"/>
      <c r="B135" s="156"/>
      <c r="C135" s="156"/>
      <c r="D135" s="156"/>
      <c r="E135" s="156"/>
    </row>
    <row r="136" spans="1:5" ht="12.75">
      <c r="A136" s="156"/>
      <c r="B136" s="156"/>
      <c r="C136" s="156"/>
      <c r="D136" s="156"/>
      <c r="E136" s="156"/>
    </row>
    <row r="137" spans="1:5" ht="12.75">
      <c r="A137" s="156"/>
      <c r="B137" s="156"/>
      <c r="C137" s="156"/>
      <c r="D137" s="156"/>
      <c r="E137" s="156"/>
    </row>
    <row r="138" spans="1:5" ht="12.75">
      <c r="A138" s="156"/>
      <c r="B138" s="156"/>
      <c r="C138" s="156"/>
      <c r="D138" s="156"/>
      <c r="E138" s="156"/>
    </row>
    <row r="139" spans="1:5" ht="12.75">
      <c r="A139" s="156"/>
      <c r="B139" s="156"/>
      <c r="C139" s="156"/>
      <c r="D139" s="156"/>
      <c r="E139" s="156"/>
    </row>
    <row r="140" spans="1:5" ht="12.75">
      <c r="A140" s="156"/>
      <c r="B140" s="156"/>
      <c r="C140" s="156"/>
      <c r="D140" s="156"/>
      <c r="E140" s="156"/>
    </row>
    <row r="141" spans="1:5" ht="12.75">
      <c r="A141" s="156"/>
      <c r="B141" s="156"/>
      <c r="C141" s="156"/>
      <c r="D141" s="156"/>
      <c r="E141" s="156"/>
    </row>
    <row r="142" spans="1:5" ht="12.75">
      <c r="A142" s="156"/>
      <c r="B142" s="156"/>
      <c r="C142" s="156"/>
      <c r="D142" s="156"/>
      <c r="E142" s="156"/>
    </row>
    <row r="143" spans="1:5" ht="12.75">
      <c r="A143" s="156"/>
      <c r="B143" s="156"/>
      <c r="C143" s="156"/>
      <c r="D143" s="156"/>
      <c r="E143" s="156"/>
    </row>
    <row r="144" spans="1:5" ht="12.75">
      <c r="A144" s="156"/>
      <c r="B144" s="156"/>
      <c r="C144" s="156"/>
      <c r="D144" s="156"/>
      <c r="E144" s="156"/>
    </row>
    <row r="145" spans="1:5" ht="12.75">
      <c r="A145" s="156"/>
      <c r="B145" s="156"/>
      <c r="C145" s="156"/>
      <c r="D145" s="156"/>
      <c r="E145" s="156"/>
    </row>
    <row r="146" spans="1:5" ht="12.75">
      <c r="A146" s="156"/>
      <c r="B146" s="156"/>
      <c r="C146" s="156"/>
      <c r="D146" s="156"/>
      <c r="E146" s="156"/>
    </row>
    <row r="147" spans="1:5" ht="12.75">
      <c r="A147" s="156"/>
      <c r="B147" s="156"/>
      <c r="C147" s="156"/>
      <c r="D147" s="156"/>
      <c r="E147" s="156"/>
    </row>
    <row r="148" spans="1:5" ht="12.75">
      <c r="A148" s="156"/>
      <c r="B148" s="156"/>
      <c r="C148" s="156"/>
      <c r="D148" s="156"/>
      <c r="E148" s="156"/>
    </row>
    <row r="149" spans="1:5" ht="12.75">
      <c r="A149" s="156"/>
      <c r="B149" s="156"/>
      <c r="C149" s="156"/>
      <c r="D149" s="156"/>
      <c r="E149" s="156"/>
    </row>
    <row r="150" spans="1:5" ht="12.75">
      <c r="A150" s="156"/>
      <c r="B150" s="156"/>
      <c r="C150" s="156"/>
      <c r="D150" s="156"/>
      <c r="E150" s="156"/>
    </row>
    <row r="151" spans="1:5" ht="12.75">
      <c r="A151" s="156"/>
      <c r="B151" s="156"/>
      <c r="C151" s="156"/>
      <c r="D151" s="156"/>
      <c r="E151" s="156"/>
    </row>
    <row r="152" spans="1:5" ht="12.75">
      <c r="A152" s="156"/>
      <c r="B152" s="156"/>
      <c r="C152" s="156"/>
      <c r="D152" s="156"/>
      <c r="E152" s="156"/>
    </row>
    <row r="153" spans="1:5" ht="12.75">
      <c r="A153" s="156"/>
      <c r="B153" s="156"/>
      <c r="C153" s="156"/>
      <c r="D153" s="156"/>
      <c r="E153" s="156"/>
    </row>
    <row r="154" spans="1:5" ht="12.75">
      <c r="A154" s="156"/>
      <c r="B154" s="156"/>
      <c r="C154" s="156"/>
      <c r="D154" s="156"/>
      <c r="E154" s="156"/>
    </row>
    <row r="155" spans="1:5" ht="12.75">
      <c r="A155" s="156"/>
      <c r="B155" s="156"/>
      <c r="C155" s="156"/>
      <c r="D155" s="156"/>
      <c r="E155" s="156"/>
    </row>
    <row r="156" spans="1:5" ht="12.75">
      <c r="A156" s="156"/>
      <c r="B156" s="156"/>
      <c r="C156" s="156"/>
      <c r="D156" s="156"/>
      <c r="E156" s="156"/>
    </row>
    <row r="157" spans="1:5" ht="12.75">
      <c r="A157" s="156"/>
      <c r="B157" s="156"/>
      <c r="C157" s="156"/>
      <c r="D157" s="156"/>
      <c r="E157" s="156"/>
    </row>
    <row r="158" spans="1:5" ht="12.75">
      <c r="A158" s="156"/>
      <c r="B158" s="156"/>
      <c r="C158" s="156"/>
      <c r="D158" s="156"/>
      <c r="E158" s="156"/>
    </row>
    <row r="159" spans="1:5" ht="12.75">
      <c r="A159" s="156"/>
      <c r="B159" s="156"/>
      <c r="C159" s="156"/>
      <c r="D159" s="156"/>
      <c r="E159" s="156"/>
    </row>
    <row r="160" spans="1:5" ht="12.75">
      <c r="A160" s="156"/>
      <c r="B160" s="156"/>
      <c r="C160" s="156"/>
      <c r="D160" s="156"/>
      <c r="E160" s="156"/>
    </row>
    <row r="161" spans="1:5" ht="12.75">
      <c r="A161" s="156"/>
      <c r="B161" s="156"/>
      <c r="C161" s="156"/>
      <c r="D161" s="156"/>
      <c r="E161" s="156"/>
    </row>
    <row r="162" spans="1:5" ht="12.75">
      <c r="A162" s="156"/>
      <c r="B162" s="156"/>
      <c r="C162" s="156"/>
      <c r="D162" s="156"/>
      <c r="E162" s="156"/>
    </row>
    <row r="163" spans="1:5" ht="12.75">
      <c r="A163" s="156"/>
      <c r="B163" s="156"/>
      <c r="C163" s="156"/>
      <c r="D163" s="156"/>
      <c r="E163" s="156"/>
    </row>
    <row r="164" spans="1:5" ht="12.75">
      <c r="A164" s="156"/>
      <c r="B164" s="156"/>
      <c r="C164" s="156"/>
      <c r="D164" s="156"/>
      <c r="E164" s="156"/>
    </row>
    <row r="165" spans="1:5" ht="12.75">
      <c r="A165" s="156"/>
      <c r="B165" s="156"/>
      <c r="C165" s="156"/>
      <c r="D165" s="156"/>
      <c r="E165" s="156"/>
    </row>
    <row r="166" spans="1:5" ht="12.75">
      <c r="A166" s="156"/>
      <c r="B166" s="156"/>
      <c r="C166" s="156"/>
      <c r="D166" s="156"/>
      <c r="E166" s="156"/>
    </row>
    <row r="167" spans="1:5" ht="12.75">
      <c r="A167" s="156"/>
      <c r="B167" s="156"/>
      <c r="C167" s="156"/>
      <c r="D167" s="156"/>
      <c r="E167" s="156"/>
    </row>
    <row r="168" spans="1:5" ht="12.75">
      <c r="A168" s="156"/>
      <c r="B168" s="156"/>
      <c r="C168" s="156"/>
      <c r="D168" s="156"/>
      <c r="E168" s="156"/>
    </row>
    <row r="169" spans="1:5" ht="12.75">
      <c r="A169" s="156"/>
      <c r="B169" s="156"/>
      <c r="C169" s="156"/>
      <c r="D169" s="156"/>
      <c r="E169" s="156"/>
    </row>
    <row r="170" spans="1:5" ht="12.75">
      <c r="A170" s="156"/>
      <c r="B170" s="156"/>
      <c r="C170" s="156"/>
      <c r="D170" s="156"/>
      <c r="E170" s="156"/>
    </row>
    <row r="171" spans="1:5" ht="12.75">
      <c r="A171" s="156"/>
      <c r="B171" s="156"/>
      <c r="C171" s="156"/>
      <c r="D171" s="156"/>
      <c r="E171" s="156"/>
    </row>
    <row r="172" spans="1:5" ht="12.75">
      <c r="A172" s="156"/>
      <c r="B172" s="156"/>
      <c r="C172" s="156"/>
      <c r="D172" s="156"/>
      <c r="E172" s="156"/>
    </row>
    <row r="173" spans="1:5" ht="12.75">
      <c r="A173" s="156"/>
      <c r="B173" s="156"/>
      <c r="C173" s="156"/>
      <c r="D173" s="156"/>
      <c r="E173" s="156"/>
    </row>
    <row r="174" spans="1:5" ht="12.75">
      <c r="A174" s="156"/>
      <c r="B174" s="156"/>
      <c r="C174" s="156"/>
      <c r="D174" s="156"/>
      <c r="E174" s="156"/>
    </row>
    <row r="175" spans="1:5" ht="12.75">
      <c r="A175" s="156"/>
      <c r="B175" s="156"/>
      <c r="C175" s="156"/>
      <c r="D175" s="156"/>
      <c r="E175" s="156"/>
    </row>
    <row r="176" spans="1:5" ht="12.75">
      <c r="A176" s="156"/>
      <c r="B176" s="156"/>
      <c r="C176" s="156"/>
      <c r="D176" s="156"/>
      <c r="E176" s="156"/>
    </row>
    <row r="177" spans="1:5" ht="12.75">
      <c r="A177" s="156"/>
      <c r="B177" s="156"/>
      <c r="C177" s="156"/>
      <c r="D177" s="156"/>
      <c r="E177" s="156"/>
    </row>
    <row r="178" spans="1:5" ht="12.75">
      <c r="A178" s="156"/>
      <c r="B178" s="156"/>
      <c r="C178" s="156"/>
      <c r="D178" s="156"/>
      <c r="E178" s="156"/>
    </row>
    <row r="179" spans="1:5" ht="12.75">
      <c r="A179" s="156"/>
      <c r="B179" s="156"/>
      <c r="C179" s="156"/>
      <c r="D179" s="156"/>
      <c r="E179" s="156"/>
    </row>
    <row r="180" spans="1:5" ht="12.75">
      <c r="A180" s="156"/>
      <c r="B180" s="156"/>
      <c r="C180" s="156"/>
      <c r="D180" s="156"/>
      <c r="E180" s="156"/>
    </row>
    <row r="181" spans="1:5" ht="12.75">
      <c r="A181" s="156"/>
      <c r="B181" s="156"/>
      <c r="C181" s="156"/>
      <c r="D181" s="156"/>
      <c r="E181" s="156"/>
    </row>
    <row r="182" spans="1:5" ht="12.75">
      <c r="A182" s="156"/>
      <c r="B182" s="156"/>
      <c r="C182" s="156"/>
      <c r="D182" s="156"/>
      <c r="E182" s="156"/>
    </row>
    <row r="183" spans="1:5" ht="12.75">
      <c r="A183" s="156"/>
      <c r="B183" s="156"/>
      <c r="C183" s="156"/>
      <c r="D183" s="156"/>
      <c r="E183" s="156"/>
    </row>
    <row r="184" spans="1:5" ht="12.75">
      <c r="A184" s="156"/>
      <c r="B184" s="156"/>
      <c r="C184" s="156"/>
      <c r="D184" s="156"/>
      <c r="E184" s="156"/>
    </row>
    <row r="185" spans="1:5" ht="12.75">
      <c r="A185" s="156"/>
      <c r="B185" s="156"/>
      <c r="C185" s="156"/>
      <c r="D185" s="156"/>
      <c r="E185" s="156"/>
    </row>
    <row r="186" spans="1:5" ht="12.75">
      <c r="A186" s="156"/>
      <c r="B186" s="156"/>
      <c r="C186" s="156"/>
      <c r="D186" s="156"/>
      <c r="E186" s="156"/>
    </row>
    <row r="187" spans="1:5" ht="12.75">
      <c r="A187" s="156"/>
      <c r="B187" s="156"/>
      <c r="C187" s="156"/>
      <c r="D187" s="156"/>
      <c r="E187" s="156"/>
    </row>
    <row r="188" spans="1:5" ht="12.75">
      <c r="A188" s="156"/>
      <c r="B188" s="156"/>
      <c r="C188" s="156"/>
      <c r="D188" s="156"/>
      <c r="E188" s="156"/>
    </row>
    <row r="189" spans="1:5" ht="12.75">
      <c r="A189" s="156"/>
      <c r="B189" s="156"/>
      <c r="C189" s="156"/>
      <c r="D189" s="156"/>
      <c r="E189" s="156"/>
    </row>
    <row r="190" spans="1:5" ht="12.75">
      <c r="A190" s="156"/>
      <c r="B190" s="156"/>
      <c r="C190" s="156"/>
      <c r="D190" s="156"/>
      <c r="E190" s="156"/>
    </row>
    <row r="191" spans="1:5" ht="12.75">
      <c r="A191" s="156"/>
      <c r="B191" s="156"/>
      <c r="C191" s="156"/>
      <c r="D191" s="156"/>
      <c r="E191" s="156"/>
    </row>
    <row r="192" spans="1:5" ht="12.75">
      <c r="A192" s="156"/>
      <c r="B192" s="156"/>
      <c r="C192" s="156"/>
      <c r="D192" s="156"/>
      <c r="E192" s="156"/>
    </row>
    <row r="193" spans="1:5" ht="12.75">
      <c r="A193" s="156"/>
      <c r="B193" s="156"/>
      <c r="C193" s="156"/>
      <c r="D193" s="156"/>
      <c r="E193" s="156"/>
    </row>
    <row r="194" spans="1:5" ht="12.75">
      <c r="A194" s="156"/>
      <c r="B194" s="156"/>
      <c r="C194" s="156"/>
      <c r="D194" s="156"/>
      <c r="E194" s="156"/>
    </row>
    <row r="195" spans="1:5" ht="12.75">
      <c r="A195" s="156"/>
      <c r="B195" s="156"/>
      <c r="C195" s="156"/>
      <c r="D195" s="156"/>
      <c r="E195" s="156"/>
    </row>
    <row r="196" spans="1:5" ht="12.75">
      <c r="A196" s="156"/>
      <c r="B196" s="156"/>
      <c r="C196" s="156"/>
      <c r="D196" s="156"/>
      <c r="E196" s="156"/>
    </row>
    <row r="197" spans="1:5" ht="12.75">
      <c r="A197" s="156"/>
      <c r="B197" s="156"/>
      <c r="C197" s="156"/>
      <c r="D197" s="156"/>
      <c r="E197" s="156"/>
    </row>
    <row r="198" spans="1:5" ht="12.75">
      <c r="A198" s="156"/>
      <c r="B198" s="156"/>
      <c r="C198" s="156"/>
      <c r="D198" s="156"/>
      <c r="E198" s="156"/>
    </row>
    <row r="199" spans="1:5" ht="12.75">
      <c r="A199" s="156"/>
      <c r="B199" s="156"/>
      <c r="C199" s="156"/>
      <c r="D199" s="156"/>
      <c r="E199" s="156"/>
    </row>
    <row r="200" spans="1:5" ht="12.75">
      <c r="A200" s="156"/>
      <c r="B200" s="156"/>
      <c r="C200" s="156"/>
      <c r="D200" s="156"/>
      <c r="E200" s="156"/>
    </row>
    <row r="201" spans="1:5" ht="12.75">
      <c r="A201" s="156"/>
      <c r="B201" s="156"/>
      <c r="C201" s="156"/>
      <c r="D201" s="156"/>
      <c r="E201" s="156"/>
    </row>
    <row r="202" spans="1:5" ht="12.75">
      <c r="A202" s="156"/>
      <c r="B202" s="156"/>
      <c r="C202" s="156"/>
      <c r="D202" s="156"/>
      <c r="E202" s="156"/>
    </row>
    <row r="203" spans="1:5" ht="12.75">
      <c r="A203" s="156"/>
      <c r="B203" s="156"/>
      <c r="C203" s="156"/>
      <c r="D203" s="156"/>
      <c r="E203" s="156"/>
    </row>
    <row r="204" spans="1:5" ht="12.75">
      <c r="A204" s="156"/>
      <c r="B204" s="156"/>
      <c r="C204" s="156"/>
      <c r="D204" s="156"/>
      <c r="E204" s="156"/>
    </row>
    <row r="205" spans="1:5" ht="12.75">
      <c r="A205" s="156"/>
      <c r="B205" s="156"/>
      <c r="C205" s="156"/>
      <c r="D205" s="156"/>
      <c r="E205" s="156"/>
    </row>
    <row r="206" spans="1:5" ht="12.75">
      <c r="A206" s="156"/>
      <c r="B206" s="156"/>
      <c r="C206" s="156"/>
      <c r="D206" s="156"/>
      <c r="E206" s="156"/>
    </row>
    <row r="207" spans="1:5" ht="12.75">
      <c r="A207" s="156"/>
      <c r="B207" s="156"/>
      <c r="C207" s="156"/>
      <c r="D207" s="156"/>
      <c r="E207" s="156"/>
    </row>
    <row r="208" spans="1:5" ht="12.75">
      <c r="A208" s="156"/>
      <c r="B208" s="156"/>
      <c r="C208" s="156"/>
      <c r="D208" s="156"/>
      <c r="E208" s="156"/>
    </row>
    <row r="209" spans="1:5" ht="12.75">
      <c r="A209" s="156"/>
      <c r="B209" s="156"/>
      <c r="C209" s="156"/>
      <c r="D209" s="156"/>
      <c r="E209" s="156"/>
    </row>
    <row r="210" spans="1:5" ht="12.75">
      <c r="A210" s="156"/>
      <c r="B210" s="156"/>
      <c r="C210" s="156"/>
      <c r="D210" s="156"/>
      <c r="E210" s="156"/>
    </row>
    <row r="211" spans="1:5" ht="12.75">
      <c r="A211" s="156"/>
      <c r="B211" s="156"/>
      <c r="C211" s="156"/>
      <c r="D211" s="156"/>
      <c r="E211" s="156"/>
    </row>
    <row r="212" spans="1:5" ht="12.75">
      <c r="A212" s="156"/>
      <c r="B212" s="156"/>
      <c r="C212" s="156"/>
      <c r="D212" s="156"/>
      <c r="E212" s="156"/>
    </row>
    <row r="213" spans="1:5" ht="12.75">
      <c r="A213" s="156"/>
      <c r="B213" s="156"/>
      <c r="C213" s="156"/>
      <c r="D213" s="156"/>
      <c r="E213" s="156"/>
    </row>
    <row r="214" spans="1:5" ht="12.75">
      <c r="A214" s="156"/>
      <c r="B214" s="156"/>
      <c r="C214" s="156"/>
      <c r="D214" s="156"/>
      <c r="E214" s="156"/>
    </row>
    <row r="215" spans="1:5" ht="12.75">
      <c r="A215" s="156"/>
      <c r="B215" s="156"/>
      <c r="C215" s="156"/>
      <c r="D215" s="156"/>
      <c r="E215" s="156"/>
    </row>
    <row r="216" spans="1:5" ht="12.75">
      <c r="A216" s="156"/>
      <c r="B216" s="156"/>
      <c r="C216" s="156"/>
      <c r="D216" s="156"/>
      <c r="E216" s="156"/>
    </row>
    <row r="217" spans="1:5" ht="12.75">
      <c r="A217" s="156"/>
      <c r="B217" s="156"/>
      <c r="C217" s="156"/>
      <c r="D217" s="156"/>
      <c r="E217" s="156"/>
    </row>
    <row r="218" spans="1:5" ht="12.75">
      <c r="A218" s="156"/>
      <c r="B218" s="156"/>
      <c r="C218" s="156"/>
      <c r="D218" s="156"/>
      <c r="E218" s="156"/>
    </row>
    <row r="219" spans="1:5" ht="12.75">
      <c r="A219" s="156"/>
      <c r="B219" s="156"/>
      <c r="C219" s="156"/>
      <c r="D219" s="156"/>
      <c r="E219" s="156"/>
    </row>
    <row r="220" spans="1:5" ht="12.75">
      <c r="A220" s="156"/>
      <c r="B220" s="156"/>
      <c r="C220" s="156"/>
      <c r="D220" s="156"/>
      <c r="E220" s="156"/>
    </row>
    <row r="221" spans="1:5" ht="12.75">
      <c r="A221" s="156"/>
      <c r="B221" s="156"/>
      <c r="C221" s="156"/>
      <c r="D221" s="156"/>
      <c r="E221" s="156"/>
    </row>
    <row r="222" spans="1:5" ht="12.75">
      <c r="A222" s="156"/>
      <c r="B222" s="156"/>
      <c r="C222" s="156"/>
      <c r="D222" s="156"/>
      <c r="E222" s="156"/>
    </row>
    <row r="223" spans="1:5" ht="12.75">
      <c r="A223" s="156"/>
      <c r="B223" s="156"/>
      <c r="C223" s="156"/>
      <c r="D223" s="156"/>
      <c r="E223" s="156"/>
    </row>
  </sheetData>
  <sheetProtection/>
  <mergeCells count="5">
    <mergeCell ref="A1:G1"/>
    <mergeCell ref="A2:G2"/>
    <mergeCell ref="A5:G5"/>
    <mergeCell ref="F8:F9"/>
    <mergeCell ref="G8:G9"/>
  </mergeCell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4"/>
  <sheetViews>
    <sheetView zoomScalePageLayoutView="0" workbookViewId="0" topLeftCell="A1">
      <selection activeCell="A1" sqref="A1:C17"/>
    </sheetView>
  </sheetViews>
  <sheetFormatPr defaultColWidth="9.140625" defaultRowHeight="12.75"/>
  <cols>
    <col min="1" max="1" width="5.28125" style="0" customWidth="1"/>
    <col min="2" max="2" width="50.00390625" style="0" customWidth="1"/>
    <col min="3" max="3" width="42.140625" style="0" customWidth="1"/>
  </cols>
  <sheetData>
    <row r="1" spans="1:3" ht="36" customHeight="1">
      <c r="A1" s="472" t="s">
        <v>89</v>
      </c>
      <c r="B1" s="472"/>
      <c r="C1" s="472"/>
    </row>
    <row r="3" ht="12.75">
      <c r="C3" t="s">
        <v>350</v>
      </c>
    </row>
    <row r="4" spans="2:3" ht="16.5" thickBot="1">
      <c r="B4" s="58"/>
      <c r="C4" s="58"/>
    </row>
    <row r="5" spans="2:3" ht="33" customHeight="1" thickBot="1">
      <c r="B5" s="124" t="s">
        <v>87</v>
      </c>
      <c r="C5" s="295" t="s">
        <v>307</v>
      </c>
    </row>
    <row r="6" spans="2:3" ht="21.75" customHeight="1">
      <c r="B6" s="125" t="s">
        <v>159</v>
      </c>
      <c r="C6" s="181" t="s">
        <v>177</v>
      </c>
    </row>
    <row r="7" spans="2:3" ht="18">
      <c r="B7" s="126" t="s">
        <v>160</v>
      </c>
      <c r="C7" s="131">
        <v>300000</v>
      </c>
    </row>
    <row r="8" spans="2:3" ht="18">
      <c r="B8" s="126" t="s">
        <v>272</v>
      </c>
      <c r="C8" s="131">
        <v>300000</v>
      </c>
    </row>
    <row r="9" spans="2:3" ht="18">
      <c r="B9" s="126" t="s">
        <v>275</v>
      </c>
      <c r="C9" s="131">
        <v>2500000</v>
      </c>
    </row>
    <row r="10" spans="2:3" ht="18">
      <c r="B10" s="127" t="s">
        <v>276</v>
      </c>
      <c r="C10" s="131">
        <f>SUM(C7:C9)</f>
        <v>3100000</v>
      </c>
    </row>
    <row r="11" spans="2:3" ht="18">
      <c r="B11" s="180" t="s">
        <v>273</v>
      </c>
      <c r="C11" s="132">
        <v>400000</v>
      </c>
    </row>
    <row r="12" spans="2:3" ht="18">
      <c r="B12" s="180" t="s">
        <v>274</v>
      </c>
      <c r="C12" s="130">
        <v>1800000</v>
      </c>
    </row>
    <row r="13" spans="2:3" ht="18">
      <c r="B13" s="128" t="s">
        <v>170</v>
      </c>
      <c r="C13" s="132">
        <v>150000</v>
      </c>
    </row>
    <row r="14" spans="2:3" ht="18">
      <c r="B14" s="128" t="s">
        <v>303</v>
      </c>
      <c r="C14" s="132">
        <v>50000</v>
      </c>
    </row>
    <row r="15" spans="2:3" ht="18.75" thickBot="1">
      <c r="B15" s="129" t="s">
        <v>277</v>
      </c>
      <c r="C15" s="132">
        <v>2500000</v>
      </c>
    </row>
    <row r="16" spans="2:3" ht="18.75" thickBot="1">
      <c r="B16" s="69" t="s">
        <v>69</v>
      </c>
      <c r="C16" s="133">
        <f>SUM(C11:C15)</f>
        <v>4900000</v>
      </c>
    </row>
    <row r="17" spans="2:3" ht="18.75" thickBot="1">
      <c r="B17" s="69" t="s">
        <v>199</v>
      </c>
      <c r="C17" s="189">
        <f>C10+C16</f>
        <v>8000000</v>
      </c>
    </row>
    <row r="18" spans="2:3" ht="15.75">
      <c r="B18" s="59"/>
      <c r="C18" s="13"/>
    </row>
    <row r="19" spans="2:3" ht="15.75">
      <c r="B19" s="59"/>
      <c r="C19" s="13"/>
    </row>
    <row r="20" spans="2:3" ht="15.75">
      <c r="B20" s="59"/>
      <c r="C20" s="13"/>
    </row>
    <row r="21" spans="2:3" ht="15.75">
      <c r="B21" s="59"/>
      <c r="C21" s="13"/>
    </row>
    <row r="22" spans="2:3" ht="15.75">
      <c r="B22" s="59"/>
      <c r="C22" s="13"/>
    </row>
    <row r="23" spans="2:3" ht="15.75">
      <c r="B23" s="59"/>
      <c r="C23" s="13"/>
    </row>
    <row r="24" spans="2:3" ht="15.75">
      <c r="B24" s="58"/>
      <c r="C24" s="2"/>
    </row>
    <row r="25" spans="2:3" ht="15.75">
      <c r="B25" s="58"/>
      <c r="C25" s="2"/>
    </row>
    <row r="26" spans="2:3" ht="15.75">
      <c r="B26" s="58"/>
      <c r="C26" s="2"/>
    </row>
    <row r="27" ht="12.75">
      <c r="C27" s="3"/>
    </row>
    <row r="28" ht="12.75">
      <c r="C28" s="3"/>
    </row>
    <row r="29" ht="12.75">
      <c r="C29" s="3"/>
    </row>
    <row r="30" ht="12.75">
      <c r="C30" s="3"/>
    </row>
    <row r="31" ht="12.75">
      <c r="C31" s="3"/>
    </row>
    <row r="32" ht="12.75">
      <c r="C32" s="3"/>
    </row>
    <row r="33" ht="12.75">
      <c r="C33" s="3"/>
    </row>
    <row r="34" ht="12.75">
      <c r="C34" s="3"/>
    </row>
    <row r="35" ht="12.75">
      <c r="C35" s="3"/>
    </row>
    <row r="36" ht="12.75">
      <c r="C36" s="3"/>
    </row>
    <row r="37" ht="12.75">
      <c r="C37" s="3"/>
    </row>
    <row r="38" ht="12.75">
      <c r="C38" s="3"/>
    </row>
    <row r="39" ht="12.75">
      <c r="C39" s="3"/>
    </row>
    <row r="40" ht="12.75">
      <c r="C40" s="3"/>
    </row>
    <row r="41" ht="12.75">
      <c r="C41" s="3"/>
    </row>
    <row r="42" ht="12.75">
      <c r="C42" s="3"/>
    </row>
    <row r="43" ht="12.75">
      <c r="C43" s="3"/>
    </row>
    <row r="44" ht="12.75">
      <c r="C44" s="3"/>
    </row>
    <row r="45" ht="12.75">
      <c r="C45" s="3"/>
    </row>
    <row r="46" ht="12.75">
      <c r="C46" s="3"/>
    </row>
    <row r="47" ht="12.75">
      <c r="C47" s="3"/>
    </row>
    <row r="48" ht="12.75">
      <c r="C48" s="3"/>
    </row>
    <row r="49" ht="12.75">
      <c r="C49" s="3"/>
    </row>
    <row r="50" ht="12.75">
      <c r="C50" s="3"/>
    </row>
    <row r="51" ht="12.75">
      <c r="C51" s="3"/>
    </row>
    <row r="52" ht="12.75">
      <c r="C52" s="3"/>
    </row>
    <row r="53" ht="12.75">
      <c r="C53" s="3"/>
    </row>
    <row r="54" ht="12.75">
      <c r="C54" s="3"/>
    </row>
    <row r="55" ht="12.75">
      <c r="C55" s="3"/>
    </row>
    <row r="56" ht="12.75">
      <c r="C56" s="3"/>
    </row>
    <row r="57" ht="12.75">
      <c r="C57" s="3"/>
    </row>
    <row r="58" ht="12.75">
      <c r="C58" s="3"/>
    </row>
    <row r="59" ht="12.75">
      <c r="C59" s="3"/>
    </row>
    <row r="60" ht="12.75">
      <c r="C60" s="3"/>
    </row>
    <row r="61" ht="12.75">
      <c r="C61" s="3"/>
    </row>
    <row r="62" ht="12.75">
      <c r="C62" s="3"/>
    </row>
    <row r="63" ht="12.75">
      <c r="C63" s="3"/>
    </row>
    <row r="64" ht="12.75">
      <c r="C64" s="3"/>
    </row>
    <row r="65" ht="12.75">
      <c r="C65" s="3"/>
    </row>
    <row r="66" ht="12.75">
      <c r="C66" s="3"/>
    </row>
    <row r="67" ht="12.75">
      <c r="C67" s="3"/>
    </row>
    <row r="68" ht="12.75">
      <c r="C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  <row r="113" ht="12.75">
      <c r="C113" s="3"/>
    </row>
    <row r="114" ht="12.75">
      <c r="C114" s="3"/>
    </row>
    <row r="115" ht="12.75">
      <c r="C115" s="3"/>
    </row>
    <row r="116" ht="12.75">
      <c r="C116" s="3"/>
    </row>
    <row r="117" ht="12.75">
      <c r="C117" s="3"/>
    </row>
    <row r="118" ht="12.75">
      <c r="C118" s="3"/>
    </row>
    <row r="119" ht="12.75">
      <c r="C119" s="3"/>
    </row>
    <row r="120" ht="12.75">
      <c r="C120" s="3"/>
    </row>
    <row r="121" ht="12.75">
      <c r="C121" s="3"/>
    </row>
    <row r="122" ht="12.75">
      <c r="C122" s="3"/>
    </row>
    <row r="123" ht="12.75">
      <c r="C123" s="3"/>
    </row>
    <row r="124" ht="12.75">
      <c r="C124" s="3"/>
    </row>
    <row r="125" ht="12.75">
      <c r="C125" s="3"/>
    </row>
    <row r="126" ht="12.75">
      <c r="C126" s="3"/>
    </row>
    <row r="127" ht="12.75">
      <c r="C127" s="3"/>
    </row>
    <row r="128" ht="12.75">
      <c r="C128" s="3"/>
    </row>
    <row r="129" ht="12.75">
      <c r="C129" s="3"/>
    </row>
    <row r="130" ht="12.75">
      <c r="C130" s="3"/>
    </row>
    <row r="131" ht="12.75">
      <c r="C131" s="3"/>
    </row>
    <row r="132" ht="12.75">
      <c r="C132" s="3"/>
    </row>
    <row r="133" ht="12.75">
      <c r="C133" s="3"/>
    </row>
    <row r="134" ht="12.75">
      <c r="C134" s="3"/>
    </row>
    <row r="135" ht="12.75">
      <c r="C135" s="3"/>
    </row>
    <row r="136" ht="12.75">
      <c r="C136" s="3"/>
    </row>
    <row r="137" ht="12.75">
      <c r="C137" s="3"/>
    </row>
    <row r="138" ht="12.75">
      <c r="C138" s="3"/>
    </row>
    <row r="139" ht="12.75">
      <c r="C139" s="3"/>
    </row>
    <row r="140" ht="12.75">
      <c r="C140" s="3"/>
    </row>
    <row r="141" ht="12.75">
      <c r="C141" s="3"/>
    </row>
    <row r="142" ht="12.75">
      <c r="C142" s="3"/>
    </row>
    <row r="143" ht="12.75">
      <c r="C143" s="3"/>
    </row>
    <row r="144" ht="12.75">
      <c r="C144" s="3"/>
    </row>
    <row r="145" ht="12.75">
      <c r="C145" s="3"/>
    </row>
    <row r="146" ht="12.75">
      <c r="C146" s="3"/>
    </row>
    <row r="147" ht="12.75">
      <c r="C147" s="3"/>
    </row>
    <row r="148" ht="12.75">
      <c r="C148" s="3"/>
    </row>
    <row r="149" ht="12.75">
      <c r="C149" s="3"/>
    </row>
    <row r="150" ht="12.75">
      <c r="C150" s="3"/>
    </row>
    <row r="151" ht="12.75">
      <c r="C151" s="3"/>
    </row>
    <row r="152" ht="12.75">
      <c r="C152" s="3"/>
    </row>
    <row r="153" ht="12.75">
      <c r="C153" s="3"/>
    </row>
    <row r="154" ht="12.75">
      <c r="C154" s="3"/>
    </row>
    <row r="155" ht="12.75">
      <c r="C155" s="3"/>
    </row>
    <row r="156" ht="12.75">
      <c r="C156" s="3"/>
    </row>
    <row r="157" ht="12.75">
      <c r="C157" s="3"/>
    </row>
    <row r="158" ht="12.75">
      <c r="C158" s="3"/>
    </row>
    <row r="159" ht="12.75">
      <c r="C159" s="3"/>
    </row>
    <row r="160" ht="12.75">
      <c r="C160" s="3"/>
    </row>
    <row r="161" ht="12.75">
      <c r="C161" s="3"/>
    </row>
    <row r="162" ht="12.75">
      <c r="C162" s="3"/>
    </row>
    <row r="163" ht="12.75">
      <c r="C163" s="3"/>
    </row>
    <row r="164" ht="12.75">
      <c r="C164" s="3"/>
    </row>
    <row r="165" ht="12.75">
      <c r="C165" s="3"/>
    </row>
    <row r="166" ht="12.75">
      <c r="C166" s="3"/>
    </row>
    <row r="167" ht="12.75">
      <c r="C167" s="3"/>
    </row>
    <row r="168" ht="12.75">
      <c r="C168" s="3"/>
    </row>
    <row r="169" ht="12.75">
      <c r="C169" s="3"/>
    </row>
    <row r="170" ht="12.75">
      <c r="C170" s="3"/>
    </row>
    <row r="171" ht="12.75">
      <c r="C171" s="3"/>
    </row>
    <row r="172" ht="12.75">
      <c r="C172" s="3"/>
    </row>
    <row r="173" ht="12.75">
      <c r="C173" s="3"/>
    </row>
    <row r="174" ht="12.75">
      <c r="C174" s="3"/>
    </row>
    <row r="175" ht="12.75">
      <c r="C175" s="3"/>
    </row>
    <row r="176" ht="12.75">
      <c r="C176" s="3"/>
    </row>
    <row r="177" ht="12.75">
      <c r="C177" s="3"/>
    </row>
    <row r="178" ht="12.75">
      <c r="C178" s="3"/>
    </row>
    <row r="179" ht="12.75">
      <c r="C179" s="3"/>
    </row>
    <row r="180" ht="12.75">
      <c r="C180" s="3"/>
    </row>
    <row r="181" ht="12.75">
      <c r="C181" s="3"/>
    </row>
    <row r="182" ht="12.75">
      <c r="C182" s="3"/>
    </row>
    <row r="183" ht="12.75">
      <c r="C183" s="3"/>
    </row>
    <row r="184" ht="12.75">
      <c r="C184" s="3"/>
    </row>
    <row r="185" ht="12.75">
      <c r="C185" s="3"/>
    </row>
    <row r="186" ht="12.75">
      <c r="C186" s="3"/>
    </row>
    <row r="187" ht="12.75">
      <c r="C187" s="3"/>
    </row>
    <row r="188" ht="12.75">
      <c r="C188" s="3"/>
    </row>
    <row r="189" ht="12.75">
      <c r="C189" s="3"/>
    </row>
    <row r="190" ht="12.75">
      <c r="C190" s="3"/>
    </row>
    <row r="191" ht="12.75">
      <c r="C191" s="3"/>
    </row>
    <row r="192" ht="12.75">
      <c r="C192" s="3"/>
    </row>
    <row r="193" ht="12.75">
      <c r="C193" s="3"/>
    </row>
    <row r="194" ht="12.75">
      <c r="C194" s="3"/>
    </row>
    <row r="195" ht="12.75">
      <c r="C195" s="3"/>
    </row>
    <row r="196" ht="12.75">
      <c r="C196" s="3"/>
    </row>
    <row r="197" ht="12.75">
      <c r="C197" s="3"/>
    </row>
    <row r="198" ht="12.75">
      <c r="C198" s="3"/>
    </row>
    <row r="199" ht="12.75">
      <c r="C199" s="3"/>
    </row>
    <row r="200" ht="12.75">
      <c r="C200" s="3"/>
    </row>
    <row r="201" ht="12.75">
      <c r="C201" s="3"/>
    </row>
    <row r="202" ht="12.75">
      <c r="C202" s="3"/>
    </row>
    <row r="203" ht="12.75">
      <c r="C203" s="3"/>
    </row>
    <row r="204" ht="12.75">
      <c r="C204" s="3"/>
    </row>
    <row r="205" ht="12.75">
      <c r="C205" s="3"/>
    </row>
    <row r="206" ht="12.75">
      <c r="C206" s="3"/>
    </row>
    <row r="207" ht="12.75">
      <c r="C207" s="3"/>
    </row>
    <row r="208" ht="12.75">
      <c r="C208" s="3"/>
    </row>
    <row r="209" ht="12.75">
      <c r="C209" s="3"/>
    </row>
    <row r="210" ht="12.75">
      <c r="C210" s="3"/>
    </row>
    <row r="211" ht="12.75">
      <c r="C211" s="3"/>
    </row>
    <row r="212" ht="12.75">
      <c r="C212" s="3"/>
    </row>
    <row r="213" ht="12.75">
      <c r="C213" s="3"/>
    </row>
    <row r="214" ht="12.75">
      <c r="C214" s="3"/>
    </row>
    <row r="215" ht="12.75">
      <c r="C215" s="3"/>
    </row>
    <row r="216" ht="12.75">
      <c r="C216" s="3"/>
    </row>
    <row r="217" ht="12.75">
      <c r="C217" s="3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  <row r="223" ht="12.75">
      <c r="C223" s="3"/>
    </row>
    <row r="224" ht="12.75">
      <c r="C224" s="3"/>
    </row>
    <row r="225" ht="12.75">
      <c r="C225" s="3"/>
    </row>
    <row r="226" ht="12.75">
      <c r="C226" s="3"/>
    </row>
    <row r="227" ht="12.75">
      <c r="C227" s="3"/>
    </row>
    <row r="228" ht="12.75">
      <c r="C228" s="3"/>
    </row>
    <row r="229" ht="12.75">
      <c r="C229" s="3"/>
    </row>
    <row r="230" ht="12.75">
      <c r="C230" s="3"/>
    </row>
    <row r="231" ht="12.75">
      <c r="C231" s="3"/>
    </row>
    <row r="232" ht="12.75">
      <c r="C232" s="3"/>
    </row>
    <row r="233" ht="12.75">
      <c r="C233" s="3"/>
    </row>
    <row r="234" ht="12.75">
      <c r="C234" s="3"/>
    </row>
    <row r="235" ht="12.75">
      <c r="C235" s="3"/>
    </row>
    <row r="236" ht="12.75">
      <c r="C236" s="3"/>
    </row>
    <row r="237" ht="12.75">
      <c r="C237" s="3"/>
    </row>
    <row r="238" ht="12.75">
      <c r="C238" s="3"/>
    </row>
    <row r="239" ht="12.75">
      <c r="C239" s="3"/>
    </row>
    <row r="240" ht="12.75">
      <c r="C240" s="3"/>
    </row>
    <row r="241" ht="12.75">
      <c r="C241" s="3"/>
    </row>
    <row r="242" ht="12.75">
      <c r="C242" s="3"/>
    </row>
    <row r="243" ht="12.75">
      <c r="C243" s="3"/>
    </row>
    <row r="244" ht="12.75">
      <c r="C244" s="3"/>
    </row>
    <row r="245" ht="12.75">
      <c r="C245" s="3"/>
    </row>
    <row r="246" ht="12.75">
      <c r="C246" s="3"/>
    </row>
    <row r="247" ht="12.75">
      <c r="C247" s="3"/>
    </row>
    <row r="248" ht="12.75">
      <c r="C248" s="3"/>
    </row>
    <row r="249" ht="12.75">
      <c r="C249" s="3"/>
    </row>
    <row r="250" ht="12.75">
      <c r="C250" s="3"/>
    </row>
    <row r="251" ht="12.75">
      <c r="C251" s="3"/>
    </row>
    <row r="252" ht="12.75">
      <c r="C252" s="3"/>
    </row>
    <row r="253" ht="12.75">
      <c r="C253" s="3"/>
    </row>
    <row r="254" ht="12.75">
      <c r="C254" s="3"/>
    </row>
    <row r="255" ht="12.75">
      <c r="C255" s="3"/>
    </row>
    <row r="256" ht="12.75">
      <c r="C256" s="3"/>
    </row>
    <row r="257" ht="12.75">
      <c r="C257" s="3"/>
    </row>
    <row r="258" ht="12.75">
      <c r="C258" s="3"/>
    </row>
    <row r="259" ht="12.75">
      <c r="C259" s="3"/>
    </row>
    <row r="260" ht="12.75">
      <c r="C260" s="3"/>
    </row>
    <row r="261" ht="12.75">
      <c r="C261" s="3"/>
    </row>
    <row r="262" ht="12.75">
      <c r="C262" s="3"/>
    </row>
    <row r="263" ht="12.75">
      <c r="C263" s="3"/>
    </row>
    <row r="264" ht="12.75">
      <c r="C264" s="3"/>
    </row>
    <row r="265" ht="12.75">
      <c r="C265" s="3"/>
    </row>
    <row r="266" ht="12.75">
      <c r="C266" s="3"/>
    </row>
    <row r="267" ht="12.75">
      <c r="C267" s="3"/>
    </row>
    <row r="268" ht="12.75">
      <c r="C268" s="3"/>
    </row>
    <row r="269" ht="12.75">
      <c r="C269" s="3"/>
    </row>
    <row r="270" ht="12.75">
      <c r="C270" s="3"/>
    </row>
    <row r="271" ht="12.75">
      <c r="C271" s="3"/>
    </row>
    <row r="272" ht="12.75">
      <c r="C272" s="3"/>
    </row>
    <row r="273" ht="12.75">
      <c r="C273" s="3"/>
    </row>
    <row r="274" ht="12.75">
      <c r="C274" s="3"/>
    </row>
    <row r="275" ht="12.75">
      <c r="C275" s="3"/>
    </row>
    <row r="276" ht="12.75">
      <c r="C276" s="3"/>
    </row>
    <row r="277" ht="12.75">
      <c r="C277" s="3"/>
    </row>
    <row r="278" ht="12.75">
      <c r="C278" s="3"/>
    </row>
    <row r="279" ht="12.75">
      <c r="C279" s="3"/>
    </row>
    <row r="280" ht="12.75">
      <c r="C280" s="3"/>
    </row>
    <row r="281" ht="12.75">
      <c r="C281" s="3"/>
    </row>
    <row r="282" ht="12.75">
      <c r="C282" s="3"/>
    </row>
    <row r="283" ht="12.75">
      <c r="C283" s="3"/>
    </row>
    <row r="284" ht="12.75">
      <c r="C284" s="3"/>
    </row>
    <row r="285" ht="12.75">
      <c r="C285" s="3"/>
    </row>
    <row r="286" ht="12.75">
      <c r="C286" s="3"/>
    </row>
    <row r="287" ht="12.75">
      <c r="C287" s="3"/>
    </row>
    <row r="288" ht="12.75">
      <c r="C288" s="3"/>
    </row>
    <row r="289" ht="12.75">
      <c r="C289" s="3"/>
    </row>
    <row r="290" ht="12.75">
      <c r="C290" s="3"/>
    </row>
    <row r="291" ht="12.75">
      <c r="C291" s="3"/>
    </row>
    <row r="292" ht="12.75">
      <c r="C292" s="3"/>
    </row>
    <row r="293" ht="12.75">
      <c r="C293" s="3"/>
    </row>
    <row r="294" ht="12.75">
      <c r="C294" s="3"/>
    </row>
    <row r="295" ht="12.75">
      <c r="C295" s="3"/>
    </row>
    <row r="296" ht="12.75">
      <c r="C296" s="3"/>
    </row>
    <row r="297" ht="12.75">
      <c r="C297" s="3"/>
    </row>
    <row r="298" ht="12.75">
      <c r="C298" s="3"/>
    </row>
    <row r="299" ht="12.75">
      <c r="C299" s="3"/>
    </row>
    <row r="300" ht="12.75">
      <c r="C300" s="3"/>
    </row>
    <row r="301" ht="12.75">
      <c r="C301" s="3"/>
    </row>
    <row r="302" ht="12.75">
      <c r="C302" s="3"/>
    </row>
    <row r="303" ht="12.75">
      <c r="C303" s="3"/>
    </row>
    <row r="304" ht="12.75">
      <c r="C304" s="3"/>
    </row>
    <row r="305" ht="12.75">
      <c r="C305" s="3"/>
    </row>
    <row r="306" ht="12.75">
      <c r="C306" s="3"/>
    </row>
    <row r="307" ht="12.75">
      <c r="C307" s="3"/>
    </row>
    <row r="308" ht="12.75">
      <c r="C308" s="3"/>
    </row>
    <row r="309" ht="12.75">
      <c r="C309" s="3"/>
    </row>
    <row r="310" ht="12.75">
      <c r="C310" s="3"/>
    </row>
    <row r="311" ht="12.75">
      <c r="C311" s="3"/>
    </row>
    <row r="312" ht="12.75">
      <c r="C312" s="3"/>
    </row>
    <row r="313" ht="12.75">
      <c r="C313" s="3"/>
    </row>
    <row r="314" ht="12.75">
      <c r="C314" s="3"/>
    </row>
    <row r="315" ht="12.75">
      <c r="C315" s="3"/>
    </row>
    <row r="316" ht="12.75">
      <c r="C316" s="3"/>
    </row>
    <row r="317" ht="12.75">
      <c r="C317" s="3"/>
    </row>
    <row r="318" ht="12.75">
      <c r="C318" s="3"/>
    </row>
    <row r="319" ht="12.75">
      <c r="C319" s="3"/>
    </row>
    <row r="320" ht="12.75">
      <c r="C320" s="3"/>
    </row>
    <row r="321" ht="12.75">
      <c r="C321" s="3"/>
    </row>
    <row r="322" ht="12.75">
      <c r="C322" s="3"/>
    </row>
    <row r="323" ht="12.75">
      <c r="C323" s="3"/>
    </row>
    <row r="324" ht="12.75">
      <c r="C324" s="3"/>
    </row>
    <row r="325" ht="12.75">
      <c r="C325" s="3"/>
    </row>
    <row r="326" ht="12.75">
      <c r="C326" s="3"/>
    </row>
    <row r="327" ht="12.75">
      <c r="C327" s="3"/>
    </row>
    <row r="328" ht="12.75">
      <c r="C328" s="3"/>
    </row>
    <row r="329" ht="12.75">
      <c r="C329" s="3"/>
    </row>
    <row r="330" ht="12.75">
      <c r="C330" s="3"/>
    </row>
    <row r="331" ht="12.75">
      <c r="C331" s="3"/>
    </row>
    <row r="332" ht="12.75">
      <c r="C332" s="3"/>
    </row>
    <row r="333" ht="12.75">
      <c r="C333" s="3"/>
    </row>
    <row r="334" ht="12.75">
      <c r="C334" s="3"/>
    </row>
    <row r="335" ht="12.75">
      <c r="C335" s="3"/>
    </row>
    <row r="336" ht="12.75">
      <c r="C336" s="3"/>
    </row>
    <row r="337" ht="12.75">
      <c r="C337" s="3"/>
    </row>
    <row r="338" ht="12.75">
      <c r="C338" s="3"/>
    </row>
    <row r="339" ht="12.75">
      <c r="C339" s="3"/>
    </row>
    <row r="340" ht="12.75">
      <c r="C340" s="3"/>
    </row>
    <row r="341" ht="12.75">
      <c r="C341" s="3"/>
    </row>
    <row r="342" ht="12.75">
      <c r="C342" s="3"/>
    </row>
    <row r="343" ht="12.75">
      <c r="C343" s="3"/>
    </row>
    <row r="344" ht="12.75">
      <c r="C344" s="3"/>
    </row>
    <row r="345" ht="12.75">
      <c r="C345" s="3"/>
    </row>
    <row r="346" ht="12.75">
      <c r="C346" s="3"/>
    </row>
    <row r="347" ht="12.75">
      <c r="C347" s="3"/>
    </row>
    <row r="348" ht="12.75">
      <c r="C348" s="3"/>
    </row>
    <row r="349" ht="12.75">
      <c r="C349" s="3"/>
    </row>
    <row r="350" ht="12.75">
      <c r="C350" s="3"/>
    </row>
    <row r="351" ht="12.75">
      <c r="C351" s="3"/>
    </row>
    <row r="352" ht="12.75">
      <c r="C352" s="3"/>
    </row>
    <row r="353" ht="12.75">
      <c r="C353" s="3"/>
    </row>
    <row r="354" ht="12.75">
      <c r="C354" s="3"/>
    </row>
    <row r="355" ht="12.75">
      <c r="C355" s="3"/>
    </row>
    <row r="356" ht="12.75">
      <c r="C356" s="3"/>
    </row>
    <row r="357" ht="12.75">
      <c r="C357" s="3"/>
    </row>
    <row r="358" ht="12.75">
      <c r="C358" s="3"/>
    </row>
    <row r="359" ht="12.75">
      <c r="C359" s="3"/>
    </row>
    <row r="360" ht="12.75">
      <c r="C360" s="3"/>
    </row>
    <row r="361" ht="12.75">
      <c r="C361" s="3"/>
    </row>
    <row r="362" ht="12.75">
      <c r="C362" s="3"/>
    </row>
    <row r="363" ht="12.75">
      <c r="C363" s="3"/>
    </row>
    <row r="364" ht="12.75">
      <c r="C364" s="3"/>
    </row>
    <row r="365" ht="12.75">
      <c r="C365" s="3"/>
    </row>
    <row r="366" ht="12.75">
      <c r="C366" s="3"/>
    </row>
    <row r="367" ht="12.75">
      <c r="C367" s="3"/>
    </row>
    <row r="368" ht="12.75">
      <c r="C368" s="3"/>
    </row>
    <row r="369" ht="12.75">
      <c r="C369" s="3"/>
    </row>
    <row r="370" ht="12.75">
      <c r="C370" s="3"/>
    </row>
    <row r="371" ht="12.75">
      <c r="C371" s="3"/>
    </row>
    <row r="372" ht="12.75">
      <c r="C372" s="3"/>
    </row>
    <row r="373" ht="12.75">
      <c r="C373" s="3"/>
    </row>
    <row r="374" ht="12.75">
      <c r="C374" s="3"/>
    </row>
    <row r="375" ht="12.75">
      <c r="C375" s="3"/>
    </row>
    <row r="376" ht="12.75">
      <c r="C376" s="3"/>
    </row>
    <row r="377" ht="12.75">
      <c r="C377" s="3"/>
    </row>
    <row r="378" ht="12.75">
      <c r="C378" s="3"/>
    </row>
    <row r="379" ht="12.75">
      <c r="C379" s="3"/>
    </row>
    <row r="380" ht="12.75">
      <c r="C380" s="3"/>
    </row>
    <row r="381" ht="12.75">
      <c r="C381" s="3"/>
    </row>
    <row r="382" ht="12.75">
      <c r="C382" s="3"/>
    </row>
    <row r="383" ht="12.75">
      <c r="C383" s="3"/>
    </row>
    <row r="384" ht="12.75">
      <c r="C384" s="3"/>
    </row>
  </sheetData>
  <sheetProtection/>
  <mergeCells count="1">
    <mergeCell ref="A1:C1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PageLayoutView="0" workbookViewId="0" topLeftCell="A20">
      <selection activeCell="K33" sqref="K33"/>
    </sheetView>
  </sheetViews>
  <sheetFormatPr defaultColWidth="9.140625" defaultRowHeight="12.75"/>
  <cols>
    <col min="1" max="1" width="31.421875" style="0" customWidth="1"/>
    <col min="2" max="2" width="8.7109375" style="0" customWidth="1"/>
    <col min="3" max="4" width="11.140625" style="0" bestFit="1" customWidth="1"/>
    <col min="5" max="5" width="19.140625" style="0" customWidth="1"/>
    <col min="6" max="6" width="11.140625" style="0" bestFit="1" customWidth="1"/>
    <col min="7" max="7" width="13.28125" style="0" customWidth="1"/>
  </cols>
  <sheetData>
    <row r="1" ht="15.75">
      <c r="A1" s="1"/>
    </row>
    <row r="2" spans="1:7" ht="37.5" customHeight="1">
      <c r="A2" s="473" t="s">
        <v>178</v>
      </c>
      <c r="B2" s="473"/>
      <c r="C2" s="473"/>
      <c r="D2" s="473"/>
      <c r="E2" s="473"/>
      <c r="F2" s="473"/>
      <c r="G2" s="473"/>
    </row>
    <row r="3" spans="1:7" ht="40.5" customHeight="1">
      <c r="A3" s="473" t="s">
        <v>132</v>
      </c>
      <c r="B3" s="473"/>
      <c r="C3" s="473"/>
      <c r="D3" s="473"/>
      <c r="E3" s="473"/>
      <c r="F3" s="473"/>
      <c r="G3" s="473"/>
    </row>
    <row r="4" spans="1:7" ht="12.75">
      <c r="A4" s="107"/>
      <c r="B4" s="107"/>
      <c r="C4" s="107"/>
      <c r="D4" s="107"/>
      <c r="E4" s="156" t="s">
        <v>351</v>
      </c>
      <c r="F4" s="107"/>
      <c r="G4" s="107"/>
    </row>
    <row r="5" spans="1:7" ht="13.5" thickBot="1">
      <c r="A5" s="107"/>
      <c r="B5" s="107"/>
      <c r="C5" s="107"/>
      <c r="D5" s="107"/>
      <c r="E5" s="107"/>
      <c r="F5" s="107"/>
      <c r="G5" s="108" t="s">
        <v>179</v>
      </c>
    </row>
    <row r="6" spans="1:7" ht="26.25" thickBot="1">
      <c r="A6" s="118" t="s">
        <v>71</v>
      </c>
      <c r="B6" s="119" t="s">
        <v>133</v>
      </c>
      <c r="C6" s="119" t="s">
        <v>180</v>
      </c>
      <c r="D6" s="119" t="s">
        <v>181</v>
      </c>
      <c r="E6" s="119" t="s">
        <v>182</v>
      </c>
      <c r="F6" s="119" t="s">
        <v>312</v>
      </c>
      <c r="G6" s="120" t="s">
        <v>44</v>
      </c>
    </row>
    <row r="7" spans="1:7" ht="27.75" customHeight="1" thickBot="1">
      <c r="A7" s="113" t="s">
        <v>134</v>
      </c>
      <c r="B7" s="109">
        <v>1</v>
      </c>
      <c r="C7" s="110">
        <f>'1-sz mell bev.'!E14-1500000</f>
        <v>313500000</v>
      </c>
      <c r="D7" s="110">
        <f>C7</f>
        <v>313500000</v>
      </c>
      <c r="E7" s="110">
        <f>D7</f>
        <v>313500000</v>
      </c>
      <c r="F7" s="110">
        <f>E7</f>
        <v>313500000</v>
      </c>
      <c r="G7" s="122">
        <f>SUM(C7:F7)</f>
        <v>1254000000</v>
      </c>
    </row>
    <row r="8" spans="1:7" ht="27.75" customHeight="1" thickBot="1">
      <c r="A8" s="113" t="s">
        <v>135</v>
      </c>
      <c r="B8" s="109">
        <v>2</v>
      </c>
      <c r="C8" s="110">
        <v>0</v>
      </c>
      <c r="D8" s="110">
        <v>0</v>
      </c>
      <c r="E8" s="110">
        <v>0</v>
      </c>
      <c r="F8" s="110">
        <v>0</v>
      </c>
      <c r="G8" s="122">
        <f aca="true" t="shared" si="0" ref="G8:G13">SUM(C8:F8)</f>
        <v>0</v>
      </c>
    </row>
    <row r="9" spans="1:7" ht="27.75" customHeight="1" thickBot="1">
      <c r="A9" s="113" t="s">
        <v>136</v>
      </c>
      <c r="B9" s="109">
        <v>3</v>
      </c>
      <c r="C9" s="110">
        <v>1500000</v>
      </c>
      <c r="D9" s="110">
        <f aca="true" t="shared" si="1" ref="D9:F10">C9</f>
        <v>1500000</v>
      </c>
      <c r="E9" s="110">
        <f t="shared" si="1"/>
        <v>1500000</v>
      </c>
      <c r="F9" s="110">
        <f t="shared" si="1"/>
        <v>1500000</v>
      </c>
      <c r="G9" s="122">
        <f t="shared" si="0"/>
        <v>6000000</v>
      </c>
    </row>
    <row r="10" spans="1:7" ht="51" customHeight="1" thickBot="1">
      <c r="A10" s="113" t="s">
        <v>137</v>
      </c>
      <c r="B10" s="109">
        <v>4</v>
      </c>
      <c r="C10" s="110">
        <v>0</v>
      </c>
      <c r="D10" s="110">
        <f t="shared" si="1"/>
        <v>0</v>
      </c>
      <c r="E10" s="110">
        <f t="shared" si="1"/>
        <v>0</v>
      </c>
      <c r="F10" s="110">
        <f t="shared" si="1"/>
        <v>0</v>
      </c>
      <c r="G10" s="122">
        <f t="shared" si="0"/>
        <v>0</v>
      </c>
    </row>
    <row r="11" spans="1:7" ht="27.75" customHeight="1" thickBot="1">
      <c r="A11" s="113" t="s">
        <v>138</v>
      </c>
      <c r="B11" s="109">
        <v>5</v>
      </c>
      <c r="C11" s="110"/>
      <c r="D11" s="110"/>
      <c r="E11" s="110"/>
      <c r="F11" s="110"/>
      <c r="G11" s="122">
        <f t="shared" si="0"/>
        <v>0</v>
      </c>
    </row>
    <row r="12" spans="1:7" ht="27.75" customHeight="1" thickBot="1">
      <c r="A12" s="113" t="s">
        <v>139</v>
      </c>
      <c r="B12" s="109">
        <v>6</v>
      </c>
      <c r="C12" s="110"/>
      <c r="D12" s="110"/>
      <c r="E12" s="110"/>
      <c r="F12" s="110"/>
      <c r="G12" s="122">
        <f t="shared" si="0"/>
        <v>0</v>
      </c>
    </row>
    <row r="13" spans="1:7" ht="27.75" customHeight="1" thickBot="1">
      <c r="A13" s="113" t="s">
        <v>140</v>
      </c>
      <c r="B13" s="109">
        <v>7</v>
      </c>
      <c r="C13" s="110"/>
      <c r="D13" s="110"/>
      <c r="E13" s="110"/>
      <c r="F13" s="110"/>
      <c r="G13" s="122">
        <f t="shared" si="0"/>
        <v>0</v>
      </c>
    </row>
    <row r="14" spans="1:7" ht="27.75" customHeight="1" thickBot="1">
      <c r="A14" s="113" t="s">
        <v>141</v>
      </c>
      <c r="B14" s="109">
        <v>8</v>
      </c>
      <c r="C14" s="110">
        <f>SUM(C7:C13)</f>
        <v>315000000</v>
      </c>
      <c r="D14" s="110">
        <f>SUM(D7:D13)</f>
        <v>315000000</v>
      </c>
      <c r="E14" s="110">
        <f>SUM(E7:E13)</f>
        <v>315000000</v>
      </c>
      <c r="F14" s="110">
        <f>SUM(F7:F13)</f>
        <v>315000000</v>
      </c>
      <c r="G14" s="122">
        <f>SUM(G7:G13)</f>
        <v>1260000000</v>
      </c>
    </row>
    <row r="15" spans="1:7" ht="27.75" customHeight="1" thickBot="1">
      <c r="A15" s="114" t="s">
        <v>142</v>
      </c>
      <c r="B15" s="109">
        <v>9</v>
      </c>
      <c r="C15" s="111">
        <f>C14*0.5</f>
        <v>157500000</v>
      </c>
      <c r="D15" s="111">
        <f>D14*0.5</f>
        <v>157500000</v>
      </c>
      <c r="E15" s="111">
        <f>E14*0.5</f>
        <v>157500000</v>
      </c>
      <c r="F15" s="111">
        <f>F14*0.5</f>
        <v>157500000</v>
      </c>
      <c r="G15" s="123">
        <f>G14*0.5</f>
        <v>630000000</v>
      </c>
    </row>
    <row r="16" spans="1:7" ht="42" customHeight="1" thickBot="1">
      <c r="A16" s="113" t="s">
        <v>143</v>
      </c>
      <c r="B16" s="109">
        <v>10</v>
      </c>
      <c r="C16" s="110">
        <f>SUM(C17:C23)</f>
        <v>0</v>
      </c>
      <c r="D16" s="110"/>
      <c r="E16" s="110"/>
      <c r="F16" s="110"/>
      <c r="G16" s="122">
        <f>SUM(G17:G23)</f>
        <v>0</v>
      </c>
    </row>
    <row r="17" spans="1:7" ht="27.75" customHeight="1" thickBot="1">
      <c r="A17" s="113" t="s">
        <v>144</v>
      </c>
      <c r="B17" s="109">
        <v>11</v>
      </c>
      <c r="C17" s="110"/>
      <c r="D17" s="110"/>
      <c r="E17" s="110"/>
      <c r="F17" s="110"/>
      <c r="G17" s="134">
        <f>SUM(C17:F17)</f>
        <v>0</v>
      </c>
    </row>
    <row r="18" spans="1:7" ht="27.75" customHeight="1" thickBot="1">
      <c r="A18" s="113" t="s">
        <v>145</v>
      </c>
      <c r="B18" s="109">
        <v>12</v>
      </c>
      <c r="C18" s="110"/>
      <c r="D18" s="110"/>
      <c r="E18" s="110"/>
      <c r="F18" s="110"/>
      <c r="G18" s="134">
        <f aca="true" t="shared" si="2" ref="G18:G23">SUM(C18:F18)</f>
        <v>0</v>
      </c>
    </row>
    <row r="19" spans="1:7" ht="27.75" customHeight="1" thickBot="1">
      <c r="A19" s="113" t="s">
        <v>146</v>
      </c>
      <c r="B19" s="109">
        <v>13</v>
      </c>
      <c r="C19" s="110"/>
      <c r="D19" s="110"/>
      <c r="E19" s="110"/>
      <c r="F19" s="110"/>
      <c r="G19" s="134">
        <f t="shared" si="2"/>
        <v>0</v>
      </c>
    </row>
    <row r="20" spans="1:7" ht="27.75" customHeight="1" thickBot="1">
      <c r="A20" s="113" t="s">
        <v>147</v>
      </c>
      <c r="B20" s="109">
        <v>14</v>
      </c>
      <c r="C20" s="110"/>
      <c r="D20" s="110"/>
      <c r="E20" s="110"/>
      <c r="F20" s="110"/>
      <c r="G20" s="134">
        <f t="shared" si="2"/>
        <v>0</v>
      </c>
    </row>
    <row r="21" spans="1:7" ht="27.75" customHeight="1" thickBot="1">
      <c r="A21" s="113" t="s">
        <v>148</v>
      </c>
      <c r="B21" s="109">
        <v>15</v>
      </c>
      <c r="C21" s="110"/>
      <c r="D21" s="110"/>
      <c r="E21" s="110"/>
      <c r="F21" s="110"/>
      <c r="G21" s="134">
        <f t="shared" si="2"/>
        <v>0</v>
      </c>
    </row>
    <row r="22" spans="1:7" ht="27.75" customHeight="1" thickBot="1">
      <c r="A22" s="113" t="s">
        <v>149</v>
      </c>
      <c r="B22" s="109">
        <v>16</v>
      </c>
      <c r="C22" s="110"/>
      <c r="D22" s="110"/>
      <c r="E22" s="110"/>
      <c r="F22" s="110"/>
      <c r="G22" s="134">
        <f t="shared" si="2"/>
        <v>0</v>
      </c>
    </row>
    <row r="23" spans="1:7" ht="27.75" customHeight="1" thickBot="1">
      <c r="A23" s="113" t="s">
        <v>150</v>
      </c>
      <c r="B23" s="109">
        <v>17</v>
      </c>
      <c r="C23" s="110"/>
      <c r="D23" s="110"/>
      <c r="E23" s="110"/>
      <c r="F23" s="110"/>
      <c r="G23" s="134">
        <f t="shared" si="2"/>
        <v>0</v>
      </c>
    </row>
    <row r="24" spans="1:7" ht="38.25" customHeight="1" thickBot="1">
      <c r="A24" s="113" t="s">
        <v>151</v>
      </c>
      <c r="B24" s="109">
        <v>18</v>
      </c>
      <c r="C24" s="110">
        <f>SUM(C25:C31)</f>
        <v>0</v>
      </c>
      <c r="D24" s="110">
        <v>0</v>
      </c>
      <c r="E24" s="110">
        <v>0</v>
      </c>
      <c r="F24" s="110">
        <v>0</v>
      </c>
      <c r="G24" s="134">
        <v>0</v>
      </c>
    </row>
    <row r="25" spans="1:7" ht="27.75" customHeight="1" thickBot="1">
      <c r="A25" s="113" t="s">
        <v>144</v>
      </c>
      <c r="B25" s="109">
        <v>19</v>
      </c>
      <c r="C25" s="110"/>
      <c r="D25" s="110"/>
      <c r="E25" s="110"/>
      <c r="F25" s="110"/>
      <c r="G25" s="134"/>
    </row>
    <row r="26" spans="1:7" ht="27.75" customHeight="1" thickBot="1">
      <c r="A26" s="113" t="s">
        <v>145</v>
      </c>
      <c r="B26" s="109">
        <v>20</v>
      </c>
      <c r="C26" s="110"/>
      <c r="D26" s="110"/>
      <c r="E26" s="110"/>
      <c r="F26" s="110"/>
      <c r="G26" s="134"/>
    </row>
    <row r="27" spans="1:7" ht="27.75" customHeight="1" thickBot="1">
      <c r="A27" s="113" t="s">
        <v>146</v>
      </c>
      <c r="B27" s="109">
        <v>21</v>
      </c>
      <c r="C27" s="110"/>
      <c r="D27" s="110"/>
      <c r="E27" s="110"/>
      <c r="F27" s="110"/>
      <c r="G27" s="134"/>
    </row>
    <row r="28" spans="1:7" ht="27.75" customHeight="1" thickBot="1">
      <c r="A28" s="113" t="s">
        <v>147</v>
      </c>
      <c r="B28" s="109">
        <v>22</v>
      </c>
      <c r="C28" s="110"/>
      <c r="D28" s="110"/>
      <c r="E28" s="110"/>
      <c r="F28" s="110"/>
      <c r="G28" s="134"/>
    </row>
    <row r="29" spans="1:7" ht="27.75" customHeight="1" thickBot="1">
      <c r="A29" s="113" t="s">
        <v>148</v>
      </c>
      <c r="B29" s="109">
        <v>23</v>
      </c>
      <c r="C29" s="110"/>
      <c r="D29" s="110"/>
      <c r="E29" s="110"/>
      <c r="F29" s="110"/>
      <c r="G29" s="134"/>
    </row>
    <row r="30" spans="1:7" ht="27.75" customHeight="1" thickBot="1">
      <c r="A30" s="113" t="s">
        <v>149</v>
      </c>
      <c r="B30" s="109">
        <v>24</v>
      </c>
      <c r="C30" s="110"/>
      <c r="D30" s="110"/>
      <c r="E30" s="110"/>
      <c r="F30" s="110"/>
      <c r="G30" s="134"/>
    </row>
    <row r="31" spans="1:7" ht="27.75" customHeight="1" thickBot="1">
      <c r="A31" s="113" t="s">
        <v>150</v>
      </c>
      <c r="B31" s="109">
        <v>25</v>
      </c>
      <c r="C31" s="110"/>
      <c r="D31" s="110"/>
      <c r="E31" s="110"/>
      <c r="F31" s="110"/>
      <c r="G31" s="134"/>
    </row>
    <row r="32" spans="1:7" ht="27.75" customHeight="1" thickBot="1">
      <c r="A32" s="114" t="s">
        <v>152</v>
      </c>
      <c r="B32" s="109">
        <v>26</v>
      </c>
      <c r="C32" s="111">
        <f>C16+C24</f>
        <v>0</v>
      </c>
      <c r="D32" s="111">
        <f>D16+D24</f>
        <v>0</v>
      </c>
      <c r="E32" s="111">
        <f>E16+E24</f>
        <v>0</v>
      </c>
      <c r="F32" s="111">
        <f>F16+F24</f>
        <v>0</v>
      </c>
      <c r="G32" s="123">
        <f>G16+G24</f>
        <v>0</v>
      </c>
    </row>
    <row r="33" spans="1:7" ht="27.75" customHeight="1" thickBot="1">
      <c r="A33" s="115" t="s">
        <v>153</v>
      </c>
      <c r="B33" s="116">
        <v>27</v>
      </c>
      <c r="C33" s="117">
        <f>C15-C32</f>
        <v>157500000</v>
      </c>
      <c r="D33" s="117">
        <f>D15-D32</f>
        <v>157500000</v>
      </c>
      <c r="E33" s="117">
        <f>E15-E32</f>
        <v>157500000</v>
      </c>
      <c r="F33" s="117">
        <f>F15-F32</f>
        <v>157500000</v>
      </c>
      <c r="G33" s="121">
        <f>G15-G32</f>
        <v>630000000</v>
      </c>
    </row>
    <row r="34" spans="1:7" ht="15.75">
      <c r="A34" s="112"/>
      <c r="C34" s="3"/>
      <c r="D34" s="3"/>
      <c r="E34" s="3"/>
      <c r="F34" s="3"/>
      <c r="G34" s="3"/>
    </row>
    <row r="35" spans="3:7" ht="12.75">
      <c r="C35" s="3"/>
      <c r="D35" s="3"/>
      <c r="E35" s="3"/>
      <c r="F35" s="3"/>
      <c r="G35" s="3"/>
    </row>
    <row r="36" spans="3:7" ht="12.75">
      <c r="C36" s="3"/>
      <c r="D36" s="3"/>
      <c r="E36" s="3"/>
      <c r="F36" s="3"/>
      <c r="G36" s="3"/>
    </row>
    <row r="37" spans="3:7" ht="12.75">
      <c r="C37" s="3"/>
      <c r="D37" s="3"/>
      <c r="E37" s="3"/>
      <c r="F37" s="3"/>
      <c r="G37" s="3"/>
    </row>
    <row r="38" spans="3:7" ht="12.75">
      <c r="C38" s="3"/>
      <c r="D38" s="3"/>
      <c r="E38" s="3"/>
      <c r="F38" s="3"/>
      <c r="G38" s="3"/>
    </row>
    <row r="39" spans="3:7" ht="12.75">
      <c r="C39" s="3"/>
      <c r="D39" s="3"/>
      <c r="E39" s="3"/>
      <c r="F39" s="3"/>
      <c r="G39" s="3"/>
    </row>
    <row r="40" spans="3:7" ht="12.75">
      <c r="C40" s="3"/>
      <c r="D40" s="3"/>
      <c r="E40" s="3"/>
      <c r="F40" s="3"/>
      <c r="G40" s="3"/>
    </row>
    <row r="41" spans="3:7" ht="12.75">
      <c r="C41" s="3"/>
      <c r="D41" s="3"/>
      <c r="E41" s="3"/>
      <c r="F41" s="3"/>
      <c r="G41" s="3"/>
    </row>
    <row r="42" spans="3:7" ht="12.75">
      <c r="C42" s="3"/>
      <c r="D42" s="3"/>
      <c r="E42" s="3"/>
      <c r="F42" s="3"/>
      <c r="G42" s="3"/>
    </row>
    <row r="43" spans="3:7" ht="12.75">
      <c r="C43" s="3"/>
      <c r="D43" s="3"/>
      <c r="E43" s="3"/>
      <c r="F43" s="3"/>
      <c r="G43" s="3"/>
    </row>
    <row r="44" spans="3:7" ht="12.75">
      <c r="C44" s="3"/>
      <c r="D44" s="3"/>
      <c r="E44" s="3"/>
      <c r="F44" s="3"/>
      <c r="G44" s="3"/>
    </row>
    <row r="45" spans="3:7" ht="12.75">
      <c r="C45" s="3"/>
      <c r="D45" s="3"/>
      <c r="E45" s="3"/>
      <c r="F45" s="3"/>
      <c r="G45" s="3"/>
    </row>
    <row r="46" spans="3:7" ht="12.75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  <row r="48" spans="3:7" ht="12.75">
      <c r="C48" s="3"/>
      <c r="D48" s="3"/>
      <c r="E48" s="3"/>
      <c r="F48" s="3"/>
      <c r="G48" s="3"/>
    </row>
    <row r="49" spans="3:7" ht="12.75">
      <c r="C49" s="3"/>
      <c r="D49" s="3"/>
      <c r="E49" s="3"/>
      <c r="F49" s="3"/>
      <c r="G49" s="3"/>
    </row>
    <row r="50" spans="3:7" ht="12.75">
      <c r="C50" s="3"/>
      <c r="D50" s="3"/>
      <c r="E50" s="3"/>
      <c r="F50" s="3"/>
      <c r="G50" s="3"/>
    </row>
    <row r="51" spans="3:7" ht="12.75">
      <c r="C51" s="3"/>
      <c r="D51" s="3"/>
      <c r="E51" s="3"/>
      <c r="F51" s="3"/>
      <c r="G51" s="3"/>
    </row>
    <row r="52" spans="3:7" ht="12.75">
      <c r="C52" s="3"/>
      <c r="D52" s="3"/>
      <c r="E52" s="3"/>
      <c r="F52" s="3"/>
      <c r="G52" s="3"/>
    </row>
    <row r="53" spans="3:7" ht="12.75">
      <c r="C53" s="3"/>
      <c r="D53" s="3"/>
      <c r="E53" s="3"/>
      <c r="F53" s="3"/>
      <c r="G53" s="3"/>
    </row>
    <row r="54" spans="3:7" ht="12.75">
      <c r="C54" s="3"/>
      <c r="D54" s="3"/>
      <c r="E54" s="3"/>
      <c r="F54" s="3"/>
      <c r="G54" s="3"/>
    </row>
    <row r="55" spans="3:7" ht="12.75">
      <c r="C55" s="3"/>
      <c r="D55" s="3"/>
      <c r="E55" s="3"/>
      <c r="F55" s="3"/>
      <c r="G55" s="3"/>
    </row>
    <row r="56" spans="3:7" ht="12.75">
      <c r="C56" s="3"/>
      <c r="D56" s="3"/>
      <c r="E56" s="3"/>
      <c r="F56" s="3"/>
      <c r="G56" s="3"/>
    </row>
    <row r="57" spans="3:7" ht="12.75">
      <c r="C57" s="3"/>
      <c r="D57" s="3"/>
      <c r="E57" s="3"/>
      <c r="F57" s="3"/>
      <c r="G57" s="3"/>
    </row>
    <row r="58" spans="3:7" ht="12.75">
      <c r="C58" s="3"/>
      <c r="D58" s="3"/>
      <c r="E58" s="3"/>
      <c r="F58" s="3"/>
      <c r="G58" s="3"/>
    </row>
    <row r="59" spans="3:7" ht="12.75">
      <c r="C59" s="3"/>
      <c r="D59" s="3"/>
      <c r="E59" s="3"/>
      <c r="F59" s="3"/>
      <c r="G59" s="3"/>
    </row>
    <row r="60" spans="3:7" ht="12.75">
      <c r="C60" s="3"/>
      <c r="D60" s="3"/>
      <c r="E60" s="3"/>
      <c r="F60" s="3"/>
      <c r="G60" s="3"/>
    </row>
    <row r="61" spans="3:7" ht="12.75">
      <c r="C61" s="3"/>
      <c r="D61" s="3"/>
      <c r="E61" s="3"/>
      <c r="F61" s="3"/>
      <c r="G61" s="3"/>
    </row>
    <row r="62" spans="3:7" ht="12.75">
      <c r="C62" s="3"/>
      <c r="D62" s="3"/>
      <c r="E62" s="3"/>
      <c r="F62" s="3"/>
      <c r="G62" s="3"/>
    </row>
    <row r="63" spans="3:7" ht="12.75">
      <c r="C63" s="3"/>
      <c r="D63" s="3"/>
      <c r="E63" s="3"/>
      <c r="F63" s="3"/>
      <c r="G63" s="3"/>
    </row>
    <row r="64" spans="3:7" ht="12.75">
      <c r="C64" s="3"/>
      <c r="D64" s="3"/>
      <c r="E64" s="3"/>
      <c r="F64" s="3"/>
      <c r="G64" s="3"/>
    </row>
    <row r="65" spans="3:7" ht="12.75">
      <c r="C65" s="3"/>
      <c r="D65" s="3"/>
      <c r="E65" s="3"/>
      <c r="F65" s="3"/>
      <c r="G65" s="3"/>
    </row>
    <row r="66" spans="3:7" ht="12.75">
      <c r="C66" s="3"/>
      <c r="D66" s="3"/>
      <c r="E66" s="3"/>
      <c r="F66" s="3"/>
      <c r="G66" s="3"/>
    </row>
    <row r="67" spans="3:7" ht="12.75">
      <c r="C67" s="3"/>
      <c r="D67" s="3"/>
      <c r="E67" s="3"/>
      <c r="F67" s="3"/>
      <c r="G67" s="3"/>
    </row>
    <row r="68" spans="3:7" ht="12.75">
      <c r="C68" s="3"/>
      <c r="D68" s="3"/>
      <c r="E68" s="3"/>
      <c r="F68" s="3"/>
      <c r="G68" s="3"/>
    </row>
    <row r="69" spans="3:7" ht="12.75">
      <c r="C69" s="3"/>
      <c r="D69" s="3"/>
      <c r="E69" s="3"/>
      <c r="F69" s="3"/>
      <c r="G69" s="3"/>
    </row>
    <row r="70" spans="3:7" ht="12.75">
      <c r="C70" s="3"/>
      <c r="D70" s="3"/>
      <c r="E70" s="3"/>
      <c r="F70" s="3"/>
      <c r="G70" s="3"/>
    </row>
    <row r="71" spans="3:7" ht="12.75">
      <c r="C71" s="3"/>
      <c r="D71" s="3"/>
      <c r="E71" s="3"/>
      <c r="F71" s="3"/>
      <c r="G71" s="3"/>
    </row>
    <row r="72" spans="3:7" ht="12.75">
      <c r="C72" s="3"/>
      <c r="D72" s="3"/>
      <c r="E72" s="3"/>
      <c r="F72" s="3"/>
      <c r="G72" s="3"/>
    </row>
    <row r="73" spans="3:7" ht="12.75">
      <c r="C73" s="3"/>
      <c r="D73" s="3"/>
      <c r="E73" s="3"/>
      <c r="F73" s="3"/>
      <c r="G73" s="3"/>
    </row>
    <row r="74" spans="3:7" ht="12.75">
      <c r="C74" s="3"/>
      <c r="D74" s="3"/>
      <c r="E74" s="3"/>
      <c r="F74" s="3"/>
      <c r="G74" s="3"/>
    </row>
    <row r="75" spans="3:7" ht="12.75">
      <c r="C75" s="3"/>
      <c r="D75" s="3"/>
      <c r="E75" s="3"/>
      <c r="F75" s="3"/>
      <c r="G75" s="3"/>
    </row>
    <row r="76" spans="3:7" ht="12.75">
      <c r="C76" s="3"/>
      <c r="D76" s="3"/>
      <c r="E76" s="3"/>
      <c r="F76" s="3"/>
      <c r="G76" s="3"/>
    </row>
    <row r="77" spans="3:7" ht="12.75">
      <c r="C77" s="3"/>
      <c r="D77" s="3"/>
      <c r="E77" s="3"/>
      <c r="F77" s="3"/>
      <c r="G77" s="3"/>
    </row>
    <row r="78" spans="3:7" ht="12.75">
      <c r="C78" s="3"/>
      <c r="D78" s="3"/>
      <c r="E78" s="3"/>
      <c r="F78" s="3"/>
      <c r="G78" s="3"/>
    </row>
    <row r="79" spans="3:7" ht="12.75">
      <c r="C79" s="3"/>
      <c r="D79" s="3"/>
      <c r="E79" s="3"/>
      <c r="F79" s="3"/>
      <c r="G79" s="3"/>
    </row>
    <row r="80" spans="3:7" ht="12.75">
      <c r="C80" s="3"/>
      <c r="D80" s="3"/>
      <c r="E80" s="3"/>
      <c r="F80" s="3"/>
      <c r="G80" s="3"/>
    </row>
    <row r="81" spans="3:7" ht="12.75">
      <c r="C81" s="3"/>
      <c r="D81" s="3"/>
      <c r="E81" s="3"/>
      <c r="F81" s="3"/>
      <c r="G81" s="3"/>
    </row>
    <row r="82" spans="3:7" ht="12.75">
      <c r="C82" s="3"/>
      <c r="D82" s="3"/>
      <c r="E82" s="3"/>
      <c r="F82" s="3"/>
      <c r="G82" s="3"/>
    </row>
    <row r="83" spans="3:7" ht="12.75">
      <c r="C83" s="3"/>
      <c r="D83" s="3"/>
      <c r="E83" s="3"/>
      <c r="F83" s="3"/>
      <c r="G83" s="3"/>
    </row>
    <row r="84" spans="3:7" ht="12.75">
      <c r="C84" s="3"/>
      <c r="D84" s="3"/>
      <c r="E84" s="3"/>
      <c r="F84" s="3"/>
      <c r="G84" s="3"/>
    </row>
    <row r="85" spans="3:7" ht="12.75">
      <c r="C85" s="3"/>
      <c r="D85" s="3"/>
      <c r="E85" s="3"/>
      <c r="F85" s="3"/>
      <c r="G85" s="3"/>
    </row>
    <row r="86" spans="3:7" ht="12.75">
      <c r="C86" s="3"/>
      <c r="D86" s="3"/>
      <c r="E86" s="3"/>
      <c r="F86" s="3"/>
      <c r="G86" s="3"/>
    </row>
    <row r="87" spans="3:7" ht="12.75">
      <c r="C87" s="3"/>
      <c r="D87" s="3"/>
      <c r="E87" s="3"/>
      <c r="F87" s="3"/>
      <c r="G87" s="3"/>
    </row>
    <row r="88" spans="3:7" ht="12.75">
      <c r="C88" s="3"/>
      <c r="D88" s="3"/>
      <c r="E88" s="3"/>
      <c r="F88" s="3"/>
      <c r="G88" s="3"/>
    </row>
    <row r="89" spans="3:7" ht="12.75">
      <c r="C89" s="3"/>
      <c r="D89" s="3"/>
      <c r="E89" s="3"/>
      <c r="F89" s="3"/>
      <c r="G89" s="3"/>
    </row>
    <row r="90" spans="3:7" ht="12.75">
      <c r="C90" s="3"/>
      <c r="D90" s="3"/>
      <c r="E90" s="3"/>
      <c r="F90" s="3"/>
      <c r="G90" s="3"/>
    </row>
    <row r="91" spans="3:7" ht="12.75">
      <c r="C91" s="3"/>
      <c r="D91" s="3"/>
      <c r="E91" s="3"/>
      <c r="F91" s="3"/>
      <c r="G91" s="3"/>
    </row>
    <row r="92" spans="3:7" ht="12.75">
      <c r="C92" s="3"/>
      <c r="D92" s="3"/>
      <c r="E92" s="3"/>
      <c r="F92" s="3"/>
      <c r="G92" s="3"/>
    </row>
    <row r="93" spans="3:7" ht="12.75">
      <c r="C93" s="3"/>
      <c r="D93" s="3"/>
      <c r="E93" s="3"/>
      <c r="F93" s="3"/>
      <c r="G93" s="3"/>
    </row>
    <row r="94" spans="3:7" ht="12.75">
      <c r="C94" s="3"/>
      <c r="D94" s="3"/>
      <c r="E94" s="3"/>
      <c r="F94" s="3"/>
      <c r="G94" s="3"/>
    </row>
    <row r="95" spans="3:7" ht="12.75">
      <c r="C95" s="3"/>
      <c r="D95" s="3"/>
      <c r="E95" s="3"/>
      <c r="F95" s="3"/>
      <c r="G95" s="3"/>
    </row>
    <row r="96" spans="3:7" ht="12.75">
      <c r="C96" s="3"/>
      <c r="D96" s="3"/>
      <c r="E96" s="3"/>
      <c r="F96" s="3"/>
      <c r="G96" s="3"/>
    </row>
    <row r="97" spans="3:7" ht="12.75">
      <c r="C97" s="3"/>
      <c r="D97" s="3"/>
      <c r="E97" s="3"/>
      <c r="F97" s="3"/>
      <c r="G97" s="3"/>
    </row>
    <row r="98" spans="3:7" ht="12.75">
      <c r="C98" s="3"/>
      <c r="D98" s="3"/>
      <c r="E98" s="3"/>
      <c r="F98" s="3"/>
      <c r="G98" s="3"/>
    </row>
    <row r="99" spans="3:7" ht="12.75">
      <c r="C99" s="3"/>
      <c r="D99" s="3"/>
      <c r="E99" s="3"/>
      <c r="F99" s="3"/>
      <c r="G99" s="3"/>
    </row>
    <row r="100" spans="3:7" ht="12.75">
      <c r="C100" s="3"/>
      <c r="D100" s="3"/>
      <c r="E100" s="3"/>
      <c r="F100" s="3"/>
      <c r="G100" s="3"/>
    </row>
  </sheetData>
  <sheetProtection/>
  <mergeCells count="2">
    <mergeCell ref="A2:G2"/>
    <mergeCell ref="A3:G3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9.140625" style="3" customWidth="1"/>
    <col min="2" max="2" width="43.8515625" style="3" customWidth="1"/>
    <col min="3" max="3" width="25.7109375" style="3" customWidth="1"/>
    <col min="4" max="4" width="24.00390625" style="3" customWidth="1"/>
    <col min="5" max="5" width="17.421875" style="3" customWidth="1"/>
    <col min="6" max="6" width="12.7109375" style="3" bestFit="1" customWidth="1"/>
    <col min="7" max="7" width="18.421875" style="3" customWidth="1"/>
    <col min="8" max="8" width="12.7109375" style="3" bestFit="1" customWidth="1"/>
    <col min="9" max="10" width="11.140625" style="3" bestFit="1" customWidth="1"/>
    <col min="11" max="11" width="9.140625" style="3" customWidth="1"/>
    <col min="12" max="12" width="11.7109375" style="3" bestFit="1" customWidth="1"/>
    <col min="13" max="13" width="10.140625" style="3" bestFit="1" customWidth="1"/>
    <col min="14" max="14" width="9.140625" style="3" customWidth="1"/>
    <col min="15" max="15" width="11.140625" style="3" bestFit="1" customWidth="1"/>
    <col min="16" max="16384" width="9.140625" style="3" customWidth="1"/>
  </cols>
  <sheetData>
    <row r="1" spans="4:5" ht="60.75" customHeight="1" thickBot="1">
      <c r="D1" s="157" t="s">
        <v>43</v>
      </c>
      <c r="E1" s="51" t="s">
        <v>41</v>
      </c>
    </row>
    <row r="2" spans="1:5" ht="32.25" customHeight="1" thickBot="1">
      <c r="A2" s="5" t="s">
        <v>9</v>
      </c>
      <c r="B2" s="28" t="s">
        <v>33</v>
      </c>
      <c r="C2" s="34" t="s">
        <v>299</v>
      </c>
      <c r="D2" s="34" t="s">
        <v>335</v>
      </c>
      <c r="E2" s="304" t="s">
        <v>305</v>
      </c>
    </row>
    <row r="3" spans="1:7" ht="18" customHeight="1">
      <c r="A3" s="20" t="s">
        <v>10</v>
      </c>
      <c r="B3" s="31" t="s">
        <v>29</v>
      </c>
      <c r="C3" s="45">
        <v>809754933</v>
      </c>
      <c r="D3" s="45">
        <f>SUM(D4:D8)</f>
        <v>845944424</v>
      </c>
      <c r="E3" s="45">
        <f>SUM(E4:E8)</f>
        <v>1098354941</v>
      </c>
      <c r="G3" s="19"/>
    </row>
    <row r="4" spans="1:7" ht="12.75">
      <c r="A4" s="21" t="s">
        <v>19</v>
      </c>
      <c r="B4" s="40" t="s">
        <v>1</v>
      </c>
      <c r="C4" s="38">
        <v>202700408</v>
      </c>
      <c r="D4" s="38">
        <v>173153985</v>
      </c>
      <c r="E4" s="38">
        <f>'2.sz.Önkormányzat'!E34+'3.sz.Intézmények össz. '!E28</f>
        <v>216000000</v>
      </c>
      <c r="G4" s="11"/>
    </row>
    <row r="5" spans="1:7" ht="12.75">
      <c r="A5" s="21" t="s">
        <v>20</v>
      </c>
      <c r="B5" s="41" t="s">
        <v>2</v>
      </c>
      <c r="C5" s="38">
        <v>28041608</v>
      </c>
      <c r="D5" s="38">
        <v>27789058</v>
      </c>
      <c r="E5" s="38">
        <f>'2.sz.Önkormányzat'!E35+'3.sz.Intézmények össz. '!E29</f>
        <v>34500000</v>
      </c>
      <c r="G5" s="11"/>
    </row>
    <row r="6" spans="1:7" ht="12.75">
      <c r="A6" s="21" t="s">
        <v>21</v>
      </c>
      <c r="B6" s="41" t="s">
        <v>3</v>
      </c>
      <c r="C6" s="38">
        <v>338584710</v>
      </c>
      <c r="D6" s="38">
        <v>374460482</v>
      </c>
      <c r="E6" s="38">
        <f>'2.sz.Önkormányzat'!E36+'3.sz.Intézmények össz. '!E30</f>
        <v>519248681</v>
      </c>
      <c r="G6" s="11"/>
    </row>
    <row r="7" spans="1:7" ht="12.75">
      <c r="A7" s="21" t="s">
        <v>22</v>
      </c>
      <c r="B7" s="41" t="s">
        <v>4</v>
      </c>
      <c r="C7" s="38">
        <v>6522000</v>
      </c>
      <c r="D7" s="38">
        <v>5892275</v>
      </c>
      <c r="E7" s="38">
        <f>'2.sz.Önkormányzat'!E37</f>
        <v>8000000</v>
      </c>
      <c r="G7" s="11"/>
    </row>
    <row r="8" spans="1:7" ht="12.75">
      <c r="A8" s="21" t="s">
        <v>23</v>
      </c>
      <c r="B8" s="41" t="s">
        <v>30</v>
      </c>
      <c r="C8" s="38">
        <v>233906207</v>
      </c>
      <c r="D8" s="38">
        <f>SUM(D9:D12)</f>
        <v>264648624</v>
      </c>
      <c r="E8" s="38">
        <f>SUM(E9:E12)</f>
        <v>320606260</v>
      </c>
      <c r="G8" s="24"/>
    </row>
    <row r="9" spans="1:7" ht="12.75">
      <c r="A9" s="22" t="s">
        <v>24</v>
      </c>
      <c r="B9" s="30" t="s">
        <v>90</v>
      </c>
      <c r="C9" s="38">
        <v>111998290</v>
      </c>
      <c r="D9" s="38">
        <v>125324601</v>
      </c>
      <c r="E9" s="38">
        <f>'2.sz.Önkormányzat'!E39</f>
        <v>157696260</v>
      </c>
      <c r="G9" s="11"/>
    </row>
    <row r="10" spans="1:7" ht="12.75">
      <c r="A10" s="22" t="s">
        <v>25</v>
      </c>
      <c r="B10" s="30" t="s">
        <v>91</v>
      </c>
      <c r="C10" s="38">
        <v>121907917</v>
      </c>
      <c r="D10" s="38">
        <v>134105400</v>
      </c>
      <c r="E10" s="38">
        <f>'2.sz.Önkormányzat'!E40</f>
        <v>157910000</v>
      </c>
      <c r="G10" s="11"/>
    </row>
    <row r="11" spans="1:7" ht="12.75">
      <c r="A11" s="22" t="s">
        <v>26</v>
      </c>
      <c r="B11" s="30" t="s">
        <v>158</v>
      </c>
      <c r="C11" s="38"/>
      <c r="D11" s="38">
        <v>218623</v>
      </c>
      <c r="E11" s="38">
        <v>0</v>
      </c>
      <c r="G11" s="11"/>
    </row>
    <row r="12" spans="1:7" ht="12.75">
      <c r="A12" s="22" t="s">
        <v>157</v>
      </c>
      <c r="B12" s="30" t="s">
        <v>92</v>
      </c>
      <c r="C12" s="38"/>
      <c r="D12" s="38">
        <v>5000000</v>
      </c>
      <c r="E12" s="38">
        <f>'2.sz.Önkormányzat'!E41</f>
        <v>5000000</v>
      </c>
      <c r="G12" s="11"/>
    </row>
    <row r="13" spans="1:7" ht="12.75">
      <c r="A13" s="22"/>
      <c r="B13" s="30" t="s">
        <v>93</v>
      </c>
      <c r="C13" s="38"/>
      <c r="D13" s="38"/>
      <c r="E13" s="38">
        <v>5000000</v>
      </c>
      <c r="G13" s="11"/>
    </row>
    <row r="14" spans="1:7" ht="12.75">
      <c r="A14" s="22"/>
      <c r="B14" s="30" t="s">
        <v>94</v>
      </c>
      <c r="C14" s="38"/>
      <c r="D14" s="38"/>
      <c r="E14" s="38">
        <v>0</v>
      </c>
      <c r="G14" s="11"/>
    </row>
    <row r="15" spans="1:7" ht="22.5" customHeight="1">
      <c r="A15" s="7" t="s">
        <v>11</v>
      </c>
      <c r="B15" s="27" t="s">
        <v>31</v>
      </c>
      <c r="C15" s="36">
        <v>405115024</v>
      </c>
      <c r="D15" s="36">
        <v>59994478</v>
      </c>
      <c r="E15" s="36">
        <f>SUM(E16:E17)</f>
        <v>85897800</v>
      </c>
      <c r="G15" s="19"/>
    </row>
    <row r="16" spans="1:7" ht="12.75">
      <c r="A16" s="21" t="s">
        <v>19</v>
      </c>
      <c r="B16" s="41" t="s">
        <v>95</v>
      </c>
      <c r="C16" s="38">
        <v>109698221</v>
      </c>
      <c r="D16" s="38">
        <f>D15-D17</f>
        <v>13730484</v>
      </c>
      <c r="E16" s="38">
        <f>'2.sz.Önkormányzat'!E43+'3.sz.Intézmények össz. '!E36</f>
        <v>47397800</v>
      </c>
      <c r="G16" s="11"/>
    </row>
    <row r="17" spans="1:7" ht="12.75">
      <c r="A17" s="21" t="s">
        <v>20</v>
      </c>
      <c r="B17" s="41" t="s">
        <v>5</v>
      </c>
      <c r="C17" s="38">
        <v>294349362</v>
      </c>
      <c r="D17" s="38">
        <v>46263994</v>
      </c>
      <c r="E17" s="38">
        <f>'2.sz.Önkormányzat'!E44+'3.sz.Intézmények össz. '!E37</f>
        <v>38500000</v>
      </c>
      <c r="G17" s="11"/>
    </row>
    <row r="18" spans="1:7" ht="12.75">
      <c r="A18" s="21" t="s">
        <v>21</v>
      </c>
      <c r="B18" s="40" t="s">
        <v>6</v>
      </c>
      <c r="C18" s="38">
        <v>1067441</v>
      </c>
      <c r="D18" s="38"/>
      <c r="E18" s="38">
        <v>0</v>
      </c>
      <c r="G18" s="11"/>
    </row>
    <row r="19" spans="1:7" ht="12.75">
      <c r="A19" s="21"/>
      <c r="B19" s="40"/>
      <c r="C19" s="38"/>
      <c r="D19" s="38"/>
      <c r="E19" s="38"/>
      <c r="G19" s="11"/>
    </row>
    <row r="20" spans="1:7" ht="18.75" customHeight="1">
      <c r="A20" s="7" t="s">
        <v>12</v>
      </c>
      <c r="B20" s="27" t="s">
        <v>96</v>
      </c>
      <c r="C20" s="36">
        <v>7576422</v>
      </c>
      <c r="D20" s="36">
        <f>SUM(D21:D23)</f>
        <v>9074875</v>
      </c>
      <c r="E20" s="36">
        <f>SUM(E21:E23)</f>
        <v>9471552</v>
      </c>
      <c r="G20" s="19"/>
    </row>
    <row r="21" spans="1:7" ht="12.75">
      <c r="A21" s="7"/>
      <c r="B21" s="30" t="s">
        <v>163</v>
      </c>
      <c r="C21" s="47"/>
      <c r="D21" s="47"/>
      <c r="E21" s="38"/>
      <c r="G21" s="159"/>
    </row>
    <row r="22" spans="1:7" ht="12.75" customHeight="1">
      <c r="A22" s="25" t="s">
        <v>19</v>
      </c>
      <c r="B22" s="30" t="s">
        <v>166</v>
      </c>
      <c r="C22" s="38">
        <v>7576422</v>
      </c>
      <c r="D22" s="143">
        <v>9074875</v>
      </c>
      <c r="E22" s="38">
        <f>'2.sz.Önkormányzat'!E48</f>
        <v>9471552</v>
      </c>
      <c r="G22" s="160"/>
    </row>
    <row r="23" spans="1:7" ht="12.75" customHeight="1" thickBot="1">
      <c r="A23" s="29" t="s">
        <v>20</v>
      </c>
      <c r="B23" s="43" t="s">
        <v>279</v>
      </c>
      <c r="C23" s="48"/>
      <c r="D23" s="48"/>
      <c r="E23" s="139">
        <v>0</v>
      </c>
      <c r="G23" s="95"/>
    </row>
    <row r="24" spans="1:10" ht="24.75" customHeight="1" thickBot="1">
      <c r="A24" s="10" t="s">
        <v>13</v>
      </c>
      <c r="B24" s="28" t="s">
        <v>124</v>
      </c>
      <c r="C24" s="67">
        <v>1222446379</v>
      </c>
      <c r="D24" s="67">
        <f>D3+D15+D20</f>
        <v>915013777</v>
      </c>
      <c r="E24" s="67">
        <f>E3+E15+E20</f>
        <v>1193724293</v>
      </c>
      <c r="G24" s="50"/>
      <c r="J24" s="360"/>
    </row>
    <row r="25" spans="1:7" ht="17.25" customHeight="1">
      <c r="A25" s="53"/>
      <c r="B25" s="81" t="s">
        <v>82</v>
      </c>
      <c r="C25" s="100">
        <v>1222446379</v>
      </c>
      <c r="D25" s="100">
        <f>D24</f>
        <v>915013777</v>
      </c>
      <c r="E25" s="105">
        <f>E24-E26-E27</f>
        <v>1183064293</v>
      </c>
      <c r="G25" s="24"/>
    </row>
    <row r="26" spans="1:7" ht="15" customHeight="1">
      <c r="A26" s="7"/>
      <c r="B26" s="41" t="s">
        <v>83</v>
      </c>
      <c r="C26" s="101">
        <v>9390000</v>
      </c>
      <c r="D26" s="142">
        <v>22605400</v>
      </c>
      <c r="E26" s="103">
        <f>'2.sz.Önkormányzat'!E53</f>
        <v>10660000</v>
      </c>
      <c r="G26" s="24"/>
    </row>
    <row r="27" spans="1:5" ht="13.5" customHeight="1" thickBot="1">
      <c r="A27" s="68"/>
      <c r="B27" s="84" t="s">
        <v>84</v>
      </c>
      <c r="C27" s="102"/>
      <c r="D27" s="102"/>
      <c r="E27" s="106"/>
    </row>
    <row r="28" spans="1:7" ht="18.75" customHeight="1">
      <c r="A28" s="53" t="s">
        <v>17</v>
      </c>
      <c r="B28" s="62" t="s">
        <v>32</v>
      </c>
      <c r="C28" s="361">
        <v>44</v>
      </c>
      <c r="D28" s="361">
        <v>44</v>
      </c>
      <c r="E28" s="361">
        <f>'2.sz.Önkormányzat'!E55+'3.sz.Intézmények össz. '!E44</f>
        <v>41</v>
      </c>
      <c r="G28" s="11"/>
    </row>
    <row r="29" spans="1:7" ht="12.75">
      <c r="A29" s="22" t="s">
        <v>19</v>
      </c>
      <c r="B29" s="40" t="s">
        <v>7</v>
      </c>
      <c r="C29" s="362">
        <v>49</v>
      </c>
      <c r="D29" s="362">
        <v>49</v>
      </c>
      <c r="E29" s="362">
        <v>49</v>
      </c>
      <c r="G29" s="11"/>
    </row>
    <row r="30" spans="1:7" ht="13.5" thickBot="1">
      <c r="A30" s="26" t="s">
        <v>20</v>
      </c>
      <c r="B30" s="44" t="s">
        <v>8</v>
      </c>
      <c r="C30" s="37"/>
      <c r="D30" s="37"/>
      <c r="E30" s="49">
        <v>0</v>
      </c>
      <c r="G30" s="1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58"/>
  <sheetViews>
    <sheetView zoomScaleSheetLayoutView="75" zoomScalePageLayoutView="0" workbookViewId="0" topLeftCell="A28">
      <selection activeCell="A1" sqref="A1:E57"/>
    </sheetView>
  </sheetViews>
  <sheetFormatPr defaultColWidth="9.140625" defaultRowHeight="12.75"/>
  <cols>
    <col min="1" max="1" width="5.28125" style="3" customWidth="1"/>
    <col min="2" max="2" width="47.57421875" style="3" customWidth="1"/>
    <col min="3" max="3" width="16.00390625" style="3" hidden="1" customWidth="1"/>
    <col min="4" max="4" width="15.140625" style="3" hidden="1" customWidth="1"/>
    <col min="5" max="5" width="17.140625" style="3" customWidth="1"/>
    <col min="6" max="6" width="9.140625" style="3" customWidth="1"/>
    <col min="7" max="7" width="12.7109375" style="3" bestFit="1" customWidth="1"/>
    <col min="8" max="8" width="11.140625" style="3" bestFit="1" customWidth="1"/>
    <col min="9" max="9" width="18.28125" style="3" customWidth="1"/>
    <col min="10" max="10" width="11.140625" style="3" bestFit="1" customWidth="1"/>
    <col min="11" max="11" width="12.7109375" style="3" bestFit="1" customWidth="1"/>
    <col min="12" max="12" width="9.140625" style="3" customWidth="1"/>
    <col min="13" max="13" width="12.7109375" style="3" bestFit="1" customWidth="1"/>
    <col min="14" max="16384" width="9.140625" style="3" customWidth="1"/>
  </cols>
  <sheetData>
    <row r="1" spans="1:5" ht="15.75" customHeight="1">
      <c r="A1" s="367" t="s">
        <v>178</v>
      </c>
      <c r="B1" s="367"/>
      <c r="C1" s="367"/>
      <c r="D1" s="367"/>
      <c r="E1" s="368"/>
    </row>
    <row r="2" spans="1:3" ht="12.75">
      <c r="A2" s="366"/>
      <c r="B2" s="366"/>
      <c r="C2" s="366"/>
    </row>
    <row r="3" spans="1:5" ht="12.75">
      <c r="A3" s="369" t="s">
        <v>337</v>
      </c>
      <c r="B3" s="369"/>
      <c r="C3" s="369"/>
      <c r="D3" s="370"/>
      <c r="E3" s="370"/>
    </row>
    <row r="4" spans="1:4" ht="13.5" thickBot="1">
      <c r="A4" s="135"/>
      <c r="B4" s="135"/>
      <c r="C4" s="135"/>
      <c r="D4" s="57"/>
    </row>
    <row r="5" spans="1:5" ht="44.25" customHeight="1" thickBot="1">
      <c r="A5" s="5" t="s">
        <v>9</v>
      </c>
      <c r="B5" s="28" t="s">
        <v>85</v>
      </c>
      <c r="C5" s="34" t="s">
        <v>172</v>
      </c>
      <c r="D5" s="158" t="s">
        <v>173</v>
      </c>
      <c r="E5" s="34" t="s">
        <v>305</v>
      </c>
    </row>
    <row r="6" spans="1:5" ht="12.75">
      <c r="A6" s="6"/>
      <c r="B6" s="55" t="s">
        <v>112</v>
      </c>
      <c r="C6" s="35"/>
      <c r="D6" s="35"/>
      <c r="E6" s="35"/>
    </row>
    <row r="7" spans="1:5" ht="12.75">
      <c r="A7" s="6"/>
      <c r="B7" s="55" t="s">
        <v>100</v>
      </c>
      <c r="C7" s="45">
        <f>C8+C12+C16+C20+C21+C22</f>
        <v>753798558</v>
      </c>
      <c r="D7" s="45">
        <f>D8+D12+D16+D20+D21+D22</f>
        <v>16418990</v>
      </c>
      <c r="E7" s="45">
        <f>E8+E12+E16+E20+E21+E22</f>
        <v>813515270</v>
      </c>
    </row>
    <row r="8" spans="1:5" ht="23.25" customHeight="1">
      <c r="A8" s="20" t="s">
        <v>10</v>
      </c>
      <c r="B8" s="71" t="s">
        <v>101</v>
      </c>
      <c r="C8" s="45">
        <f>SUM(C9:C11)</f>
        <v>265364558</v>
      </c>
      <c r="D8" s="45">
        <f>SUM(D9:D11)</f>
        <v>1418990</v>
      </c>
      <c r="E8" s="45">
        <f>SUM(E9:E11)</f>
        <v>296315270</v>
      </c>
    </row>
    <row r="9" spans="1:5" ht="12.75">
      <c r="A9" s="8" t="s">
        <v>19</v>
      </c>
      <c r="B9" s="52" t="s">
        <v>98</v>
      </c>
      <c r="C9" s="37">
        <v>261990016</v>
      </c>
      <c r="D9" s="37">
        <v>1418990</v>
      </c>
      <c r="E9" s="37">
        <v>296315270</v>
      </c>
    </row>
    <row r="10" spans="1:5" ht="25.5" customHeight="1">
      <c r="A10" s="8" t="s">
        <v>20</v>
      </c>
      <c r="B10" s="33" t="s">
        <v>99</v>
      </c>
      <c r="C10" s="37">
        <v>3374542</v>
      </c>
      <c r="D10" s="37">
        <v>0</v>
      </c>
      <c r="E10" s="37">
        <v>0</v>
      </c>
    </row>
    <row r="11" spans="1:5" ht="12.75">
      <c r="A11" s="8" t="s">
        <v>21</v>
      </c>
      <c r="B11" s="30" t="s">
        <v>162</v>
      </c>
      <c r="C11" s="37"/>
      <c r="D11" s="37"/>
      <c r="E11" s="37"/>
    </row>
    <row r="12" spans="1:5" ht="26.25" customHeight="1">
      <c r="A12" s="7" t="s">
        <v>11</v>
      </c>
      <c r="B12" s="71" t="s">
        <v>102</v>
      </c>
      <c r="C12" s="36">
        <f>SUM(C13:C14)</f>
        <v>51770000</v>
      </c>
      <c r="D12" s="36"/>
      <c r="E12" s="36">
        <f>SUM(E13:E14)</f>
        <v>22100000</v>
      </c>
    </row>
    <row r="13" spans="1:5" ht="12.75">
      <c r="A13" s="8" t="s">
        <v>19</v>
      </c>
      <c r="B13" s="30" t="s">
        <v>103</v>
      </c>
      <c r="C13" s="37"/>
      <c r="D13" s="37"/>
      <c r="E13" s="36"/>
    </row>
    <row r="14" spans="1:5" ht="27.75" customHeight="1">
      <c r="A14" s="8" t="s">
        <v>20</v>
      </c>
      <c r="B14" s="33" t="s">
        <v>104</v>
      </c>
      <c r="C14" s="37">
        <v>51770000</v>
      </c>
      <c r="D14" s="37"/>
      <c r="E14" s="38">
        <v>22100000</v>
      </c>
    </row>
    <row r="15" spans="1:5" ht="12.75">
      <c r="A15" s="8"/>
      <c r="B15" s="56" t="s">
        <v>86</v>
      </c>
      <c r="C15" s="37"/>
      <c r="D15" s="37"/>
      <c r="E15" s="37"/>
    </row>
    <row r="16" spans="1:5" ht="12.75">
      <c r="A16" s="7" t="s">
        <v>12</v>
      </c>
      <c r="B16" s="27" t="s">
        <v>28</v>
      </c>
      <c r="C16" s="36">
        <f>SUM(C17:C19)</f>
        <v>293500000</v>
      </c>
      <c r="D16" s="36">
        <f>SUM(D17:D19)</f>
        <v>15000000</v>
      </c>
      <c r="E16" s="36">
        <f>SUM(E17:E19)</f>
        <v>315000000</v>
      </c>
    </row>
    <row r="17" spans="1:5" ht="12.75">
      <c r="A17" s="8" t="s">
        <v>19</v>
      </c>
      <c r="B17" s="30" t="s">
        <v>0</v>
      </c>
      <c r="C17" s="37">
        <v>293500000</v>
      </c>
      <c r="D17" s="37">
        <v>15000000</v>
      </c>
      <c r="E17" s="37">
        <v>315000000</v>
      </c>
    </row>
    <row r="18" spans="1:5" ht="12.75">
      <c r="A18" s="8" t="s">
        <v>20</v>
      </c>
      <c r="B18" s="30" t="s">
        <v>106</v>
      </c>
      <c r="C18" s="37"/>
      <c r="D18" s="37"/>
      <c r="E18" s="37"/>
    </row>
    <row r="19" spans="1:5" ht="12.75">
      <c r="A19" s="8" t="s">
        <v>21</v>
      </c>
      <c r="B19" s="30" t="s">
        <v>105</v>
      </c>
      <c r="C19" s="37"/>
      <c r="D19" s="37"/>
      <c r="E19" s="37"/>
    </row>
    <row r="20" spans="1:5" ht="12.75">
      <c r="A20" s="7" t="s">
        <v>13</v>
      </c>
      <c r="B20" s="27" t="s">
        <v>107</v>
      </c>
      <c r="C20" s="36">
        <v>91185000</v>
      </c>
      <c r="D20" s="36"/>
      <c r="E20" s="36">
        <v>117000000</v>
      </c>
    </row>
    <row r="21" spans="1:5" ht="15" customHeight="1">
      <c r="A21" s="7" t="s">
        <v>14</v>
      </c>
      <c r="B21" s="27" t="s">
        <v>108</v>
      </c>
      <c r="C21" s="36">
        <v>50000000</v>
      </c>
      <c r="D21" s="36"/>
      <c r="E21" s="36">
        <v>63100000</v>
      </c>
    </row>
    <row r="22" spans="1:5" ht="14.25" customHeight="1">
      <c r="A22" s="7" t="s">
        <v>15</v>
      </c>
      <c r="B22" s="27" t="s">
        <v>110</v>
      </c>
      <c r="C22" s="36">
        <v>1979000</v>
      </c>
      <c r="D22" s="36"/>
      <c r="E22" s="36">
        <v>0</v>
      </c>
    </row>
    <row r="23" spans="1:5" ht="13.5" customHeight="1">
      <c r="A23" s="7" t="s">
        <v>16</v>
      </c>
      <c r="B23" s="27" t="s">
        <v>109</v>
      </c>
      <c r="C23" s="36"/>
      <c r="D23" s="36"/>
      <c r="E23" s="36"/>
    </row>
    <row r="24" spans="1:5" ht="15.75" customHeight="1">
      <c r="A24" s="7" t="s">
        <v>17</v>
      </c>
      <c r="B24" s="32" t="s">
        <v>111</v>
      </c>
      <c r="C24" s="36">
        <f>SUM(C25:C26)</f>
        <v>484765000</v>
      </c>
      <c r="D24" s="36">
        <v>-63744185</v>
      </c>
      <c r="E24" s="36">
        <f>SUM(E25:E26)</f>
        <v>350000000</v>
      </c>
    </row>
    <row r="25" spans="1:5" ht="25.5">
      <c r="A25" s="137" t="s">
        <v>19</v>
      </c>
      <c r="B25" s="33" t="s">
        <v>118</v>
      </c>
      <c r="C25" s="38">
        <v>484765000</v>
      </c>
      <c r="D25" s="38">
        <f>D24</f>
        <v>-63744185</v>
      </c>
      <c r="E25" s="38">
        <v>350000000</v>
      </c>
    </row>
    <row r="26" spans="1:5" ht="13.5" thickBot="1">
      <c r="A26" s="9" t="s">
        <v>20</v>
      </c>
      <c r="B26" s="30" t="s">
        <v>38</v>
      </c>
      <c r="C26" s="139">
        <v>0</v>
      </c>
      <c r="D26" s="139">
        <v>0</v>
      </c>
      <c r="E26" s="139">
        <v>0</v>
      </c>
    </row>
    <row r="27" spans="1:5" ht="16.5" thickBot="1">
      <c r="A27" s="68"/>
      <c r="B27" s="63" t="s">
        <v>115</v>
      </c>
      <c r="C27" s="67">
        <f>C7+C24</f>
        <v>1238563558</v>
      </c>
      <c r="D27" s="67">
        <f>D8+D12+D16+D20+D21+D22+D23+D24</f>
        <v>-47325195</v>
      </c>
      <c r="E27" s="67">
        <f>E8+E12+E16+E20+E21+E22+E23+E24</f>
        <v>1163515270</v>
      </c>
    </row>
    <row r="28" spans="1:5" ht="12.75">
      <c r="A28" s="86" t="s">
        <v>39</v>
      </c>
      <c r="B28" s="87" t="s">
        <v>82</v>
      </c>
      <c r="C28" s="82">
        <f>C27-C29</f>
        <v>1238563558</v>
      </c>
      <c r="D28" s="82">
        <f>D27-D29</f>
        <v>-47325195</v>
      </c>
      <c r="E28" s="82">
        <f>E27-E29</f>
        <v>1163515270</v>
      </c>
    </row>
    <row r="29" spans="1:5" ht="12.75">
      <c r="A29" s="88"/>
      <c r="B29" s="24" t="s">
        <v>83</v>
      </c>
      <c r="C29" s="38"/>
      <c r="D29" s="38"/>
      <c r="E29" s="38"/>
    </row>
    <row r="30" spans="1:5" ht="13.5" thickBot="1">
      <c r="A30" s="89"/>
      <c r="B30" s="90" t="s">
        <v>84</v>
      </c>
      <c r="C30" s="136"/>
      <c r="D30" s="136"/>
      <c r="E30" s="136"/>
    </row>
    <row r="31" spans="1:5" ht="13.5" thickBot="1">
      <c r="A31" s="19"/>
      <c r="B31" s="11"/>
      <c r="C31" s="24"/>
      <c r="D31" s="24"/>
      <c r="E31" s="24"/>
    </row>
    <row r="32" spans="1:5" ht="33.75" customHeight="1" thickBot="1">
      <c r="A32" s="5" t="s">
        <v>9</v>
      </c>
      <c r="B32" s="28" t="s">
        <v>33</v>
      </c>
      <c r="C32" s="34" t="s">
        <v>172</v>
      </c>
      <c r="D32" s="158" t="s">
        <v>173</v>
      </c>
      <c r="E32" s="34" t="s">
        <v>307</v>
      </c>
    </row>
    <row r="33" spans="1:5" ht="12.75">
      <c r="A33" s="20" t="s">
        <v>10</v>
      </c>
      <c r="B33" s="31" t="s">
        <v>29</v>
      </c>
      <c r="C33" s="45" t="e">
        <f>SUM(C34:C38)</f>
        <v>#REF!</v>
      </c>
      <c r="D33" s="45">
        <f>SUM(D34:D38)</f>
        <v>-44140010</v>
      </c>
      <c r="E33" s="45">
        <f>SUM(E34:E38)</f>
        <v>856854941</v>
      </c>
    </row>
    <row r="34" spans="1:5" ht="12.75">
      <c r="A34" s="21" t="s">
        <v>19</v>
      </c>
      <c r="B34" s="40" t="s">
        <v>1</v>
      </c>
      <c r="C34" s="140">
        <v>74804000</v>
      </c>
      <c r="D34" s="140"/>
      <c r="E34" s="38">
        <v>68000000</v>
      </c>
    </row>
    <row r="35" spans="1:5" ht="12.75">
      <c r="A35" s="21" t="s">
        <v>20</v>
      </c>
      <c r="B35" s="41" t="s">
        <v>2</v>
      </c>
      <c r="C35" s="140">
        <v>11178000</v>
      </c>
      <c r="D35" s="140"/>
      <c r="E35" s="38">
        <v>11000000</v>
      </c>
    </row>
    <row r="36" spans="1:5" ht="12.75">
      <c r="A36" s="21" t="s">
        <v>21</v>
      </c>
      <c r="B36" s="41" t="s">
        <v>3</v>
      </c>
      <c r="C36" s="140">
        <v>442930000</v>
      </c>
      <c r="D36" s="140">
        <v>106590</v>
      </c>
      <c r="E36" s="38">
        <v>449248681</v>
      </c>
    </row>
    <row r="37" spans="1:5" ht="12.75">
      <c r="A37" s="21" t="s">
        <v>22</v>
      </c>
      <c r="B37" s="41" t="s">
        <v>4</v>
      </c>
      <c r="C37" s="140">
        <v>8000000</v>
      </c>
      <c r="D37" s="140"/>
      <c r="E37" s="38">
        <f>SUM(C37:D37)</f>
        <v>8000000</v>
      </c>
    </row>
    <row r="38" spans="1:5" ht="12.75">
      <c r="A38" s="21" t="s">
        <v>23</v>
      </c>
      <c r="B38" s="41" t="s">
        <v>30</v>
      </c>
      <c r="C38" s="38" t="e">
        <f>C39+C40+C41</f>
        <v>#REF!</v>
      </c>
      <c r="D38" s="38">
        <f>D39+D40+D41</f>
        <v>-44246600</v>
      </c>
      <c r="E38" s="38">
        <f>SUM(E39:E41)</f>
        <v>320606260</v>
      </c>
    </row>
    <row r="39" spans="1:5" ht="12.75">
      <c r="A39" s="22" t="s">
        <v>24</v>
      </c>
      <c r="B39" s="30" t="s">
        <v>122</v>
      </c>
      <c r="C39" s="38" t="e">
        <f>'10.sz.mell Átadott'!D21-'10.sz.mell Átadott'!#REF!</f>
        <v>#REF!</v>
      </c>
      <c r="D39" s="38"/>
      <c r="E39" s="38">
        <v>157696260</v>
      </c>
    </row>
    <row r="40" spans="1:5" ht="12.75">
      <c r="A40" s="22" t="s">
        <v>25</v>
      </c>
      <c r="B40" s="30" t="s">
        <v>123</v>
      </c>
      <c r="C40" s="38">
        <f>'10.sz.mell Átadott'!D15</f>
        <v>137393000</v>
      </c>
      <c r="D40" s="38">
        <v>1312400</v>
      </c>
      <c r="E40" s="38">
        <v>157910000</v>
      </c>
    </row>
    <row r="41" spans="1:5" ht="12.75">
      <c r="A41" s="22" t="s">
        <v>26</v>
      </c>
      <c r="B41" s="30" t="s">
        <v>92</v>
      </c>
      <c r="C41" s="46">
        <v>50559000</v>
      </c>
      <c r="D41" s="46">
        <v>-45559000</v>
      </c>
      <c r="E41" s="38">
        <v>5000000</v>
      </c>
    </row>
    <row r="42" spans="1:5" ht="12.75">
      <c r="A42" s="7" t="s">
        <v>11</v>
      </c>
      <c r="B42" s="27" t="s">
        <v>31</v>
      </c>
      <c r="C42" s="36">
        <v>147176</v>
      </c>
      <c r="D42" s="36" t="e">
        <f>'4.sz-mell Berházások'!#REF!</f>
        <v>#REF!</v>
      </c>
      <c r="E42" s="38">
        <f>SUM(E43:E44)</f>
        <v>82897800</v>
      </c>
    </row>
    <row r="43" spans="1:5" ht="12.75">
      <c r="A43" s="21" t="s">
        <v>19</v>
      </c>
      <c r="B43" s="41" t="s">
        <v>95</v>
      </c>
      <c r="C43" s="38">
        <v>50911000</v>
      </c>
      <c r="D43" s="38"/>
      <c r="E43" s="38">
        <f>'4.sz-mell Berházások'!E15</f>
        <v>44397800</v>
      </c>
    </row>
    <row r="44" spans="1:5" ht="12.75">
      <c r="A44" s="21" t="s">
        <v>20</v>
      </c>
      <c r="B44" s="41" t="s">
        <v>5</v>
      </c>
      <c r="C44" s="38" t="e">
        <f>'4.sz-mell Berházások'!#REF!</f>
        <v>#REF!</v>
      </c>
      <c r="D44" s="38"/>
      <c r="E44" s="38">
        <f>'4.sz-mell Berházások'!E23</f>
        <v>38500000</v>
      </c>
    </row>
    <row r="45" spans="1:5" ht="12.75">
      <c r="A45" s="21" t="s">
        <v>21</v>
      </c>
      <c r="B45" s="40" t="s">
        <v>6</v>
      </c>
      <c r="C45" s="38" t="e">
        <f>#REF!</f>
        <v>#REF!</v>
      </c>
      <c r="D45" s="38"/>
      <c r="E45" s="38">
        <v>0</v>
      </c>
    </row>
    <row r="46" spans="1:5" ht="12.75">
      <c r="A46" s="7" t="s">
        <v>12</v>
      </c>
      <c r="B46" s="27" t="s">
        <v>96</v>
      </c>
      <c r="C46" s="36" t="e">
        <f>SUM(C47:C50)</f>
        <v>#REF!</v>
      </c>
      <c r="D46" s="36" t="e">
        <f>SUM(D47:D50)</f>
        <v>#REF!</v>
      </c>
      <c r="E46" s="38">
        <f>SUM(E48:E50)</f>
        <v>223762529</v>
      </c>
    </row>
    <row r="47" spans="1:5" ht="12.75">
      <c r="A47" s="25" t="s">
        <v>19</v>
      </c>
      <c r="B47" s="41" t="s">
        <v>97</v>
      </c>
      <c r="C47" s="183"/>
      <c r="D47" s="36"/>
      <c r="E47" s="38">
        <f>SUM(C47:D47)</f>
        <v>0</v>
      </c>
    </row>
    <row r="48" spans="1:5" ht="12.75">
      <c r="A48" s="25" t="s">
        <v>20</v>
      </c>
      <c r="B48" s="30" t="s">
        <v>167</v>
      </c>
      <c r="C48" s="184" t="e">
        <f>'10.sz.mell Átadott'!#REF!</f>
        <v>#REF!</v>
      </c>
      <c r="D48" s="184" t="e">
        <f>#REF!</f>
        <v>#REF!</v>
      </c>
      <c r="E48" s="38">
        <f>'10.sz.mell Átadott'!F22</f>
        <v>9471552</v>
      </c>
    </row>
    <row r="49" spans="1:5" ht="13.5" thickBot="1">
      <c r="A49" s="25"/>
      <c r="B49" s="83" t="s">
        <v>278</v>
      </c>
      <c r="C49" s="185"/>
      <c r="D49" s="182">
        <v>1925737</v>
      </c>
      <c r="E49" s="38">
        <v>0</v>
      </c>
    </row>
    <row r="50" spans="1:5" ht="13.5" thickBot="1">
      <c r="A50" s="25" t="s">
        <v>21</v>
      </c>
      <c r="B50" s="83" t="s">
        <v>116</v>
      </c>
      <c r="C50" s="141">
        <v>211680318</v>
      </c>
      <c r="D50" s="141">
        <v>-3457128</v>
      </c>
      <c r="E50" s="38">
        <f>'3.sz.Intézmények össz. '!E17</f>
        <v>214290977</v>
      </c>
    </row>
    <row r="51" spans="1:5" ht="18.75" customHeight="1" thickBot="1">
      <c r="A51" s="146" t="s">
        <v>13</v>
      </c>
      <c r="B51" s="63" t="s">
        <v>42</v>
      </c>
      <c r="C51" s="155" t="e">
        <f>C33+C42+C46</f>
        <v>#REF!</v>
      </c>
      <c r="D51" s="155" t="e">
        <f>D50+D49+D42+D41+D40+D36</f>
        <v>#REF!</v>
      </c>
      <c r="E51" s="155">
        <f>E33+E42+E46</f>
        <v>1163515270</v>
      </c>
    </row>
    <row r="52" spans="1:8" ht="13.5" customHeight="1" thickBot="1">
      <c r="A52" s="154" t="s">
        <v>19</v>
      </c>
      <c r="B52" s="151" t="s">
        <v>82</v>
      </c>
      <c r="C52" s="105" t="e">
        <f>C51-C53</f>
        <v>#REF!</v>
      </c>
      <c r="D52" s="105" t="e">
        <f>D51-D53</f>
        <v>#REF!</v>
      </c>
      <c r="E52" s="105">
        <f>E51-E53</f>
        <v>1152855270</v>
      </c>
      <c r="H52" s="188"/>
    </row>
    <row r="53" spans="1:86" ht="13.5" thickBot="1">
      <c r="A53" s="154" t="s">
        <v>20</v>
      </c>
      <c r="B53" s="142" t="s">
        <v>83</v>
      </c>
      <c r="C53" s="152" t="e">
        <f>'10.sz.mell Átadott'!#REF!</f>
        <v>#REF!</v>
      </c>
      <c r="D53" s="152" t="e">
        <f>E53-C53</f>
        <v>#REF!</v>
      </c>
      <c r="E53" s="152">
        <f>'10.sz.mell Átadott'!F9+'10.sz.mell Átadott'!F10+'10.sz.mell Átadott'!F13+'10.sz.mell Átadott'!F14</f>
        <v>10660000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</row>
    <row r="54" spans="1:86" ht="13.5" thickBot="1">
      <c r="A54" s="154" t="s">
        <v>21</v>
      </c>
      <c r="B54" s="144" t="s">
        <v>84</v>
      </c>
      <c r="C54" s="148"/>
      <c r="D54" s="148"/>
      <c r="E54" s="148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</row>
    <row r="55" spans="1:86" ht="12.75">
      <c r="A55" s="153" t="s">
        <v>14</v>
      </c>
      <c r="B55" s="149" t="s">
        <v>32</v>
      </c>
      <c r="C55" s="150">
        <v>24</v>
      </c>
      <c r="D55" s="150">
        <v>24</v>
      </c>
      <c r="E55" s="150">
        <v>20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</row>
    <row r="56" spans="1:86" ht="12.75">
      <c r="A56" s="8" t="s">
        <v>19</v>
      </c>
      <c r="B56" s="143" t="s">
        <v>7</v>
      </c>
      <c r="C56" s="147">
        <v>24</v>
      </c>
      <c r="D56" s="147">
        <v>24</v>
      </c>
      <c r="E56" s="147">
        <v>26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</row>
    <row r="57" spans="1:5" ht="13.5" thickBot="1">
      <c r="A57" s="145" t="s">
        <v>20</v>
      </c>
      <c r="B57" s="144" t="s">
        <v>8</v>
      </c>
      <c r="C57" s="148">
        <v>0</v>
      </c>
      <c r="D57" s="148">
        <v>0</v>
      </c>
      <c r="E57" s="148">
        <v>0</v>
      </c>
    </row>
    <row r="58" ht="12.75">
      <c r="B58" s="11"/>
    </row>
  </sheetData>
  <sheetProtection/>
  <mergeCells count="3">
    <mergeCell ref="A2:C2"/>
    <mergeCell ref="A1:E1"/>
    <mergeCell ref="A3:E3"/>
  </mergeCells>
  <printOptions/>
  <pageMargins left="0.75" right="0.75" top="1" bottom="1" header="0.5" footer="0.5"/>
  <pageSetup fitToHeight="1" fitToWidth="1" horizontalDpi="600" verticalDpi="600" orientation="portrait" paperSize="9" scale="82" r:id="rId1"/>
  <colBreaks count="1" manualBreakCount="1">
    <brk id="3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zoomScalePageLayoutView="0" workbookViewId="0" topLeftCell="A27">
      <selection activeCell="A1" sqref="A1:E46"/>
    </sheetView>
  </sheetViews>
  <sheetFormatPr defaultColWidth="9.140625" defaultRowHeight="12.75"/>
  <cols>
    <col min="1" max="1" width="6.28125" style="3" customWidth="1"/>
    <col min="2" max="2" width="45.140625" style="3" customWidth="1"/>
    <col min="3" max="3" width="13.7109375" style="3" hidden="1" customWidth="1"/>
    <col min="4" max="4" width="12.8515625" style="3" hidden="1" customWidth="1"/>
    <col min="5" max="5" width="22.57421875" style="3" bestFit="1" customWidth="1"/>
    <col min="6" max="6" width="9.140625" style="3" customWidth="1"/>
    <col min="7" max="7" width="11.140625" style="3" bestFit="1" customWidth="1"/>
    <col min="8" max="16384" width="9.140625" style="3" customWidth="1"/>
  </cols>
  <sheetData>
    <row r="1" spans="1:4" ht="12.75">
      <c r="A1" s="366"/>
      <c r="B1" s="366"/>
      <c r="C1" s="366"/>
      <c r="D1" s="366"/>
    </row>
    <row r="2" spans="1:5" ht="41.25" customHeight="1">
      <c r="A2" s="371" t="s">
        <v>78</v>
      </c>
      <c r="B2" s="371"/>
      <c r="C2" s="371"/>
      <c r="D2" s="370"/>
      <c r="E2" s="370"/>
    </row>
    <row r="3" spans="2:3" ht="8.25" customHeight="1">
      <c r="B3" s="366"/>
      <c r="C3" s="366"/>
    </row>
    <row r="4" spans="1:5" ht="12.75">
      <c r="A4" s="372" t="s">
        <v>338</v>
      </c>
      <c r="B4" s="373"/>
      <c r="C4" s="373"/>
      <c r="D4" s="373"/>
      <c r="E4" s="373"/>
    </row>
    <row r="5" ht="13.5" thickBot="1">
      <c r="B5" s="4"/>
    </row>
    <row r="6" spans="1:5" ht="33.75" customHeight="1" thickBot="1">
      <c r="A6" s="60" t="s">
        <v>9</v>
      </c>
      <c r="B6" s="75" t="s">
        <v>81</v>
      </c>
      <c r="C6" s="34" t="s">
        <v>172</v>
      </c>
      <c r="D6" s="158" t="s">
        <v>173</v>
      </c>
      <c r="E6" s="34" t="s">
        <v>305</v>
      </c>
    </row>
    <row r="7" spans="1:5" ht="15">
      <c r="A7" s="78"/>
      <c r="B7" s="42" t="s">
        <v>112</v>
      </c>
      <c r="C7" s="64">
        <f>' Hivatal '!C7+'Műv. Ház'!C7</f>
        <v>0</v>
      </c>
      <c r="D7" s="64">
        <f>' Hivatal '!D7+'Műv. Ház'!D7</f>
        <v>0</v>
      </c>
      <c r="E7" s="64">
        <f>' Hivatal '!E7+'Műv. Ház'!E7</f>
        <v>0</v>
      </c>
    </row>
    <row r="8" spans="1:5" ht="15">
      <c r="A8" s="78"/>
      <c r="B8" s="42" t="s">
        <v>100</v>
      </c>
      <c r="C8" s="64">
        <f>' Hivatal '!C8+'Műv. Ház'!C8</f>
        <v>0</v>
      </c>
      <c r="D8" s="64">
        <f>' Hivatal '!D8+'Műv. Ház'!D8</f>
        <v>0</v>
      </c>
      <c r="E8" s="64">
        <f>E9+E14+E12</f>
        <v>26181000</v>
      </c>
    </row>
    <row r="9" spans="1:5" ht="26.25">
      <c r="A9" s="7" t="s">
        <v>10</v>
      </c>
      <c r="B9" s="79" t="s">
        <v>101</v>
      </c>
      <c r="C9" s="64">
        <f>' Hivatal '!C9+'Műv. Ház'!C9</f>
        <v>0</v>
      </c>
      <c r="D9" s="64">
        <f>' Hivatal '!D9+'Műv. Ház'!D9</f>
        <v>0</v>
      </c>
      <c r="E9" s="97">
        <f>' Hivatal '!E9+'Műv. Ház'!E9</f>
        <v>3000000</v>
      </c>
    </row>
    <row r="10" spans="1:5" ht="26.25">
      <c r="A10" s="7" t="s">
        <v>11</v>
      </c>
      <c r="B10" s="79" t="s">
        <v>102</v>
      </c>
      <c r="C10" s="64">
        <f>' Hivatal '!C10+'Műv. Ház'!C10</f>
        <v>0</v>
      </c>
      <c r="D10" s="64">
        <f>' Hivatal '!D10+'Műv. Ház'!D10</f>
        <v>0</v>
      </c>
      <c r="E10" s="97">
        <f>' Hivatal '!E10+'Műv. Ház'!E10</f>
        <v>0</v>
      </c>
    </row>
    <row r="11" spans="1:5" ht="15">
      <c r="A11" s="7" t="s">
        <v>12</v>
      </c>
      <c r="B11" s="27" t="s">
        <v>117</v>
      </c>
      <c r="C11" s="64">
        <f>' Hivatal '!C11+'Műv. Ház'!C11</f>
        <v>0</v>
      </c>
      <c r="D11" s="64">
        <f>' Hivatal '!D11+'Műv. Ház'!D11</f>
        <v>0</v>
      </c>
      <c r="E11" s="97">
        <f>' Hivatal '!E11+'Műv. Ház'!E11</f>
        <v>0</v>
      </c>
    </row>
    <row r="12" spans="1:5" ht="15">
      <c r="A12" s="7" t="s">
        <v>13</v>
      </c>
      <c r="B12" s="27" t="s">
        <v>107</v>
      </c>
      <c r="C12" s="64">
        <f>' Hivatal '!C12+'Műv. Ház'!C12</f>
        <v>6850000</v>
      </c>
      <c r="D12" s="64">
        <f>' Hivatal '!D12+'Műv. Ház'!D12</f>
        <v>4000000</v>
      </c>
      <c r="E12" s="97">
        <f>' Hivatal '!E12+'Műv. Ház'!E12</f>
        <v>6000000</v>
      </c>
    </row>
    <row r="13" spans="1:5" ht="15">
      <c r="A13" s="7" t="s">
        <v>14</v>
      </c>
      <c r="B13" s="27" t="s">
        <v>108</v>
      </c>
      <c r="C13" s="64">
        <f>' Hivatal '!C13+'Műv. Ház'!C13</f>
        <v>0</v>
      </c>
      <c r="D13" s="64">
        <f>' Hivatal '!D13+'Műv. Ház'!D13</f>
        <v>0</v>
      </c>
      <c r="E13" s="97">
        <f>' Hivatal '!E13+'Műv. Ház'!E13</f>
        <v>0</v>
      </c>
    </row>
    <row r="14" spans="1:5" ht="15">
      <c r="A14" s="7" t="s">
        <v>15</v>
      </c>
      <c r="B14" s="27" t="s">
        <v>110</v>
      </c>
      <c r="C14" s="64">
        <f>' Hivatal '!C14+'Műv. Ház'!C14</f>
        <v>10965000</v>
      </c>
      <c r="D14" s="64">
        <f>' Hivatal '!D14+'Műv. Ház'!D14</f>
        <v>0</v>
      </c>
      <c r="E14" s="97">
        <f>' Hivatal '!E14+'Műv. Ház'!E14</f>
        <v>17181000</v>
      </c>
    </row>
    <row r="15" spans="1:5" ht="15">
      <c r="A15" s="7" t="s">
        <v>16</v>
      </c>
      <c r="B15" s="27" t="s">
        <v>109</v>
      </c>
      <c r="C15" s="64">
        <f>' Hivatal '!C15+'Műv. Ház'!C15</f>
        <v>0</v>
      </c>
      <c r="D15" s="64">
        <f>' Hivatal '!D15+'Műv. Ház'!D15</f>
        <v>0</v>
      </c>
      <c r="E15" s="64">
        <f>' Hivatal '!E15+'Műv. Ház'!E15</f>
        <v>0</v>
      </c>
    </row>
    <row r="16" spans="1:5" ht="15">
      <c r="A16" s="7" t="s">
        <v>17</v>
      </c>
      <c r="B16" s="32" t="s">
        <v>111</v>
      </c>
      <c r="C16" s="64">
        <f>' Hivatal '!C16+'Műv. Ház'!C16</f>
        <v>214195000</v>
      </c>
      <c r="D16" s="64">
        <f>' Hivatal '!D16+'Műv. Ház'!D16</f>
        <v>563145</v>
      </c>
      <c r="E16" s="64">
        <f>' Hivatal '!E16+'Műv. Ház'!E16</f>
        <v>218319000</v>
      </c>
    </row>
    <row r="17" spans="1:5" ht="15">
      <c r="A17" s="25" t="s">
        <v>19</v>
      </c>
      <c r="B17" s="73" t="s">
        <v>113</v>
      </c>
      <c r="C17" s="64">
        <f>' Hivatal '!C17+'Műv. Ház'!C17</f>
        <v>211680318</v>
      </c>
      <c r="D17" s="64">
        <f>' Hivatal '!D17+'Műv. Ház'!D17</f>
        <v>-3457128</v>
      </c>
      <c r="E17" s="97">
        <f>' Hivatal '!E17+'Műv. Ház'!E17</f>
        <v>214290977</v>
      </c>
    </row>
    <row r="18" spans="1:5" ht="13.5" customHeight="1">
      <c r="A18" s="25" t="s">
        <v>20</v>
      </c>
      <c r="B18" s="72" t="s">
        <v>114</v>
      </c>
      <c r="C18" s="64">
        <f>' Hivatal '!C18+'Műv. Ház'!C18</f>
        <v>2514682</v>
      </c>
      <c r="D18" s="64">
        <f>' Hivatal '!D18+'Műv. Ház'!D18</f>
        <v>4020273</v>
      </c>
      <c r="E18" s="97">
        <f>' Hivatal '!E18+'Műv. Ház'!E18</f>
        <v>4028023</v>
      </c>
    </row>
    <row r="19" spans="1:5" ht="15.75" thickBot="1">
      <c r="A19" s="7"/>
      <c r="B19" s="30"/>
      <c r="C19" s="64">
        <f>' Hivatal '!C19+'Műv. Ház'!C19</f>
        <v>0</v>
      </c>
      <c r="D19" s="64">
        <f>' Hivatal '!D19+'Műv. Ház'!D19</f>
        <v>0</v>
      </c>
      <c r="E19" s="321">
        <f>' Hivatal '!E19+'Műv. Ház'!E19</f>
        <v>0</v>
      </c>
    </row>
    <row r="20" spans="1:5" ht="16.5" thickBot="1">
      <c r="A20" s="54" t="s">
        <v>39</v>
      </c>
      <c r="B20" s="80" t="s">
        <v>115</v>
      </c>
      <c r="C20" s="64">
        <f>' Hivatal '!C20+'Műv. Ház'!C20</f>
        <v>232010000</v>
      </c>
      <c r="D20" s="64">
        <f>' Hivatal '!D20+'Műv. Ház'!D20</f>
        <v>4563145</v>
      </c>
      <c r="E20" s="323">
        <f>' Hivatal '!E20+'Műv. Ház'!E20</f>
        <v>244500000</v>
      </c>
    </row>
    <row r="21" spans="1:5" ht="15.75" customHeight="1">
      <c r="A21" s="86"/>
      <c r="B21" s="87" t="s">
        <v>82</v>
      </c>
      <c r="C21" s="64">
        <f>' Hivatal '!C21+'Műv. Ház'!C21</f>
        <v>232010000</v>
      </c>
      <c r="D21" s="64">
        <f>' Hivatal '!D21+'Műv. Ház'!D21</f>
        <v>4563145</v>
      </c>
      <c r="E21" s="322">
        <f>' Hivatal '!E21+'Műv. Ház'!E21</f>
        <v>244500000</v>
      </c>
    </row>
    <row r="22" spans="1:5" ht="15.75" customHeight="1">
      <c r="A22" s="88"/>
      <c r="B22" s="24" t="s">
        <v>83</v>
      </c>
      <c r="C22" s="64">
        <f>' Hivatal '!C22+'Műv. Ház'!C22</f>
        <v>0</v>
      </c>
      <c r="D22" s="64">
        <f>' Hivatal '!D22+'Műv. Ház'!D22</f>
        <v>0</v>
      </c>
      <c r="E22" s="64">
        <f>' Hivatal '!E22+'Műv. Ház'!E22</f>
        <v>0</v>
      </c>
    </row>
    <row r="23" spans="1:5" ht="15.75" customHeight="1" thickBot="1">
      <c r="A23" s="89"/>
      <c r="B23" s="90" t="s">
        <v>84</v>
      </c>
      <c r="C23" s="64">
        <f>' Hivatal '!C23+'Műv. Ház'!C23</f>
        <v>0</v>
      </c>
      <c r="D23" s="64">
        <f>' Hivatal '!D23+'Műv. Ház'!D23</f>
        <v>0</v>
      </c>
      <c r="E23" s="65">
        <f>' Hivatal '!E23+'Műv. Ház'!E23</f>
        <v>0</v>
      </c>
    </row>
    <row r="24" spans="1:5" ht="15.75">
      <c r="A24" s="19"/>
      <c r="B24" s="50"/>
      <c r="C24" s="74"/>
      <c r="D24" s="74"/>
      <c r="E24" s="74"/>
    </row>
    <row r="25" spans="1:5" ht="15.75" thickBot="1">
      <c r="A25" s="19"/>
      <c r="B25" s="24"/>
      <c r="C25" s="74"/>
      <c r="D25" s="74"/>
      <c r="E25" s="74"/>
    </row>
    <row r="26" spans="1:5" ht="38.25" customHeight="1" thickBot="1">
      <c r="A26" s="60" t="s">
        <v>9</v>
      </c>
      <c r="B26" s="75" t="s">
        <v>33</v>
      </c>
      <c r="C26" s="34" t="s">
        <v>172</v>
      </c>
      <c r="D26" s="158" t="s">
        <v>173</v>
      </c>
      <c r="E26" s="34" t="s">
        <v>305</v>
      </c>
    </row>
    <row r="27" spans="1:5" ht="15">
      <c r="A27" s="7" t="s">
        <v>10</v>
      </c>
      <c r="B27" s="27" t="s">
        <v>29</v>
      </c>
      <c r="C27" s="64">
        <f>' Hivatal '!C27+'Műv. Ház'!C27</f>
        <v>228190000</v>
      </c>
      <c r="D27" s="64">
        <f>' Hivatal '!D27+'Műv. Ház'!D27</f>
        <v>4563145</v>
      </c>
      <c r="E27" s="64">
        <f>E28+E29+E30</f>
        <v>241500000</v>
      </c>
    </row>
    <row r="28" spans="1:5" ht="15">
      <c r="A28" s="21" t="s">
        <v>19</v>
      </c>
      <c r="B28" s="40" t="s">
        <v>1</v>
      </c>
      <c r="C28" s="64">
        <f>' Hivatal '!C28+'Műv. Ház'!C28</f>
        <v>144300000</v>
      </c>
      <c r="D28" s="64">
        <f>' Hivatal '!D28+'Műv. Ház'!D28</f>
        <v>563145</v>
      </c>
      <c r="E28" s="97">
        <f>' Hivatal '!E28+'Műv. Ház'!E28</f>
        <v>148000000</v>
      </c>
    </row>
    <row r="29" spans="1:5" ht="15">
      <c r="A29" s="21" t="s">
        <v>20</v>
      </c>
      <c r="B29" s="41" t="s">
        <v>2</v>
      </c>
      <c r="C29" s="64">
        <f>' Hivatal '!C29+'Műv. Ház'!C29</f>
        <v>21000000</v>
      </c>
      <c r="D29" s="64">
        <f>' Hivatal '!D29+'Műv. Ház'!D29</f>
        <v>0</v>
      </c>
      <c r="E29" s="97">
        <f>' Hivatal '!E29+'Műv. Ház'!E29</f>
        <v>23500000</v>
      </c>
    </row>
    <row r="30" spans="1:5" ht="21" customHeight="1">
      <c r="A30" s="21" t="s">
        <v>21</v>
      </c>
      <c r="B30" s="41" t="s">
        <v>3</v>
      </c>
      <c r="C30" s="64">
        <f>' Hivatal '!C30+'Műv. Ház'!C30</f>
        <v>62890000</v>
      </c>
      <c r="D30" s="64">
        <f>' Hivatal '!D30+'Műv. Ház'!D30</f>
        <v>4000000</v>
      </c>
      <c r="E30" s="97">
        <f>' Hivatal '!E30+'Műv. Ház'!E30</f>
        <v>70000000</v>
      </c>
    </row>
    <row r="31" spans="1:5" ht="13.5" customHeight="1">
      <c r="A31" s="21" t="s">
        <v>22</v>
      </c>
      <c r="B31" s="41" t="s">
        <v>4</v>
      </c>
      <c r="C31" s="64">
        <f>' Hivatal '!C31+'Műv. Ház'!C31</f>
        <v>0</v>
      </c>
      <c r="D31" s="64">
        <f>' Hivatal '!D31+'Műv. Ház'!D31</f>
        <v>0</v>
      </c>
      <c r="E31" s="64">
        <f>' Hivatal '!E31+'Műv. Ház'!E31</f>
        <v>0</v>
      </c>
    </row>
    <row r="32" spans="1:5" ht="28.5" customHeight="1">
      <c r="A32" s="21" t="s">
        <v>23</v>
      </c>
      <c r="B32" s="41" t="s">
        <v>30</v>
      </c>
      <c r="C32" s="64">
        <f>' Hivatal '!C32+'Műv. Ház'!C32</f>
        <v>0</v>
      </c>
      <c r="D32" s="64">
        <f>' Hivatal '!D32+'Műv. Ház'!D32</f>
        <v>0</v>
      </c>
      <c r="E32" s="64">
        <f>' Hivatal '!E32+'Műv. Ház'!E32</f>
        <v>0</v>
      </c>
    </row>
    <row r="33" spans="1:5" ht="11.25" customHeight="1">
      <c r="A33" s="22" t="s">
        <v>24</v>
      </c>
      <c r="B33" s="30" t="s">
        <v>90</v>
      </c>
      <c r="C33" s="64">
        <f>' Hivatal '!C33+'Műv. Ház'!C33</f>
        <v>0</v>
      </c>
      <c r="D33" s="64">
        <f>' Hivatal '!D33+'Műv. Ház'!D33</f>
        <v>0</v>
      </c>
      <c r="E33" s="64">
        <f>' Hivatal '!E33+'Műv. Ház'!E33</f>
        <v>0</v>
      </c>
    </row>
    <row r="34" spans="1:5" ht="14.25" customHeight="1">
      <c r="A34" s="22" t="s">
        <v>25</v>
      </c>
      <c r="B34" s="30" t="s">
        <v>91</v>
      </c>
      <c r="C34" s="64">
        <f>' Hivatal '!C34+'Műv. Ház'!C34</f>
        <v>0</v>
      </c>
      <c r="D34" s="64">
        <f>' Hivatal '!D34+'Műv. Ház'!D34</f>
        <v>0</v>
      </c>
      <c r="E34" s="64">
        <f>' Hivatal '!E34+'Műv. Ház'!E34</f>
        <v>0</v>
      </c>
    </row>
    <row r="35" spans="1:5" ht="30.75" customHeight="1">
      <c r="A35" s="7" t="s">
        <v>11</v>
      </c>
      <c r="B35" s="27" t="s">
        <v>31</v>
      </c>
      <c r="C35" s="64">
        <f>' Hivatal '!C35+'Műv. Ház'!C35</f>
        <v>3820000</v>
      </c>
      <c r="D35" s="64">
        <f>' Hivatal '!D35+'Műv. Ház'!D35</f>
        <v>0</v>
      </c>
      <c r="E35" s="64">
        <f>' Hivatal '!E35+'Műv. Ház'!E35</f>
        <v>3000000</v>
      </c>
    </row>
    <row r="36" spans="1:5" ht="16.5" customHeight="1">
      <c r="A36" s="21" t="s">
        <v>19</v>
      </c>
      <c r="B36" s="41" t="s">
        <v>95</v>
      </c>
      <c r="C36" s="64">
        <f>' Hivatal '!C36+'Műv. Ház'!C36</f>
        <v>3820000</v>
      </c>
      <c r="D36" s="64">
        <f>' Hivatal '!D36+'Műv. Ház'!D36</f>
        <v>0</v>
      </c>
      <c r="E36" s="97">
        <f>' Hivatal '!E36+'Műv. Ház'!E36</f>
        <v>3000000</v>
      </c>
    </row>
    <row r="37" spans="1:5" ht="15">
      <c r="A37" s="21" t="s">
        <v>20</v>
      </c>
      <c r="B37" s="41" t="s">
        <v>5</v>
      </c>
      <c r="C37" s="64">
        <f>' Hivatal '!C37+'Műv. Ház'!C37</f>
        <v>0</v>
      </c>
      <c r="D37" s="64">
        <f>' Hivatal '!D37+'Műv. Ház'!D37</f>
        <v>0</v>
      </c>
      <c r="E37" s="64">
        <f>' Hivatal '!E37+'Műv. Ház'!E37</f>
        <v>0</v>
      </c>
    </row>
    <row r="38" spans="1:5" ht="15">
      <c r="A38" s="21" t="s">
        <v>21</v>
      </c>
      <c r="B38" s="40" t="s">
        <v>6</v>
      </c>
      <c r="C38" s="64">
        <f>' Hivatal '!C38+'Műv. Ház'!C38</f>
        <v>0</v>
      </c>
      <c r="D38" s="64">
        <f>' Hivatal '!D38+'Műv. Ház'!D38</f>
        <v>0</v>
      </c>
      <c r="E38" s="64">
        <f>' Hivatal '!E38+'Műv. Ház'!E38</f>
        <v>0</v>
      </c>
    </row>
    <row r="39" spans="1:5" ht="15.75" thickBot="1">
      <c r="A39" s="68" t="s">
        <v>12</v>
      </c>
      <c r="B39" s="61" t="s">
        <v>96</v>
      </c>
      <c r="C39" s="64">
        <f>' Hivatal '!C39+'Műv. Ház'!C39</f>
        <v>0</v>
      </c>
      <c r="D39" s="64">
        <f>' Hivatal '!D39+'Műv. Ház'!D39</f>
        <v>0</v>
      </c>
      <c r="E39" s="321">
        <f>' Hivatal '!E39+'Műv. Ház'!E39</f>
        <v>0</v>
      </c>
    </row>
    <row r="40" spans="1:5" ht="16.5" thickBot="1">
      <c r="A40" s="10" t="s">
        <v>13</v>
      </c>
      <c r="B40" s="28" t="s">
        <v>42</v>
      </c>
      <c r="C40" s="64">
        <f>' Hivatal '!C40+'Műv. Ház'!C40</f>
        <v>232010000</v>
      </c>
      <c r="D40" s="64">
        <f>' Hivatal '!D40+'Műv. Ház'!D40</f>
        <v>4563145</v>
      </c>
      <c r="E40" s="323">
        <f>' Hivatal '!E40+'Műv. Ház'!E40</f>
        <v>244500000</v>
      </c>
    </row>
    <row r="41" spans="1:5" ht="15">
      <c r="A41" s="94" t="s">
        <v>19</v>
      </c>
      <c r="B41" s="77" t="s">
        <v>82</v>
      </c>
      <c r="C41" s="64">
        <f>' Hivatal '!C41+'Műv. Ház'!C41</f>
        <v>232010000</v>
      </c>
      <c r="D41" s="64">
        <f>' Hivatal '!D41+'Műv. Ház'!D41</f>
        <v>4563145</v>
      </c>
      <c r="E41" s="322">
        <f>' Hivatal '!E41+'Műv. Ház'!E41</f>
        <v>244500000</v>
      </c>
    </row>
    <row r="42" spans="1:5" ht="15">
      <c r="A42" s="94" t="s">
        <v>20</v>
      </c>
      <c r="B42" s="41" t="s">
        <v>83</v>
      </c>
      <c r="C42" s="64">
        <f>' Hivatal '!C42+'Műv. Ház'!C42</f>
        <v>0</v>
      </c>
      <c r="D42" s="64">
        <f>' Hivatal '!D42+'Műv. Ház'!D42</f>
        <v>0</v>
      </c>
      <c r="E42" s="64">
        <f>' Hivatal '!E42+'Műv. Ház'!E42</f>
        <v>0</v>
      </c>
    </row>
    <row r="43" spans="1:5" ht="15">
      <c r="A43" s="94" t="s">
        <v>21</v>
      </c>
      <c r="B43" s="41" t="s">
        <v>84</v>
      </c>
      <c r="C43" s="64">
        <f>' Hivatal '!C43+'Műv. Ház'!C43</f>
        <v>0</v>
      </c>
      <c r="D43" s="64">
        <f>' Hivatal '!D43+'Műv. Ház'!D43</f>
        <v>0</v>
      </c>
      <c r="E43" s="64">
        <f>' Hivatal '!E43+'Műv. Ház'!E43</f>
        <v>0</v>
      </c>
    </row>
    <row r="44" spans="1:5" ht="15">
      <c r="A44" s="7" t="s">
        <v>14</v>
      </c>
      <c r="B44" s="27" t="s">
        <v>32</v>
      </c>
      <c r="C44" s="64">
        <f>' Hivatal '!C44+'Műv. Ház'!C44</f>
        <v>22</v>
      </c>
      <c r="D44" s="64">
        <f>' Hivatal '!D44+'Műv. Ház'!D44</f>
        <v>0</v>
      </c>
      <c r="E44" s="64">
        <f>' Hivatal '!E44+'Műv. Ház'!E44</f>
        <v>21</v>
      </c>
    </row>
    <row r="45" spans="1:5" ht="18" customHeight="1" thickBot="1">
      <c r="A45" s="22" t="s">
        <v>19</v>
      </c>
      <c r="B45" s="40" t="s">
        <v>7</v>
      </c>
      <c r="C45" s="64">
        <f>' Hivatal '!C45+'Műv. Ház'!C45</f>
        <v>23</v>
      </c>
      <c r="D45" s="64">
        <f>' Hivatal '!D45+'Műv. Ház'!D45</f>
        <v>0</v>
      </c>
      <c r="E45" s="321">
        <f>' Hivatal '!E45+'Műv. Ház'!E45</f>
        <v>23</v>
      </c>
    </row>
    <row r="46" spans="1:5" ht="15.75" thickBot="1">
      <c r="A46" s="26" t="s">
        <v>20</v>
      </c>
      <c r="B46" s="44" t="s">
        <v>8</v>
      </c>
      <c r="C46" s="64">
        <f>' Hivatal '!C46+'Műv. Ház'!C46</f>
        <v>0</v>
      </c>
      <c r="D46" s="64">
        <f>' Hivatal '!D46+'Műv. Ház'!D46</f>
        <v>0</v>
      </c>
      <c r="E46" s="323">
        <f>' Hivatal '!E46+'Műv. Ház'!E46</f>
        <v>0</v>
      </c>
    </row>
    <row r="47" spans="1:3" ht="15">
      <c r="A47" s="96"/>
      <c r="B47" s="24"/>
      <c r="C47" s="74"/>
    </row>
    <row r="48" spans="1:3" ht="15">
      <c r="A48" s="96"/>
      <c r="B48" s="11"/>
      <c r="C48" s="74"/>
    </row>
    <row r="49" spans="1:3" ht="15">
      <c r="A49" s="92"/>
      <c r="B49" s="95"/>
      <c r="C49" s="74"/>
    </row>
    <row r="50" spans="1:3" ht="15">
      <c r="A50" s="92"/>
      <c r="B50" s="95"/>
      <c r="C50" s="74"/>
    </row>
    <row r="51" spans="1:3" ht="15">
      <c r="A51" s="19"/>
      <c r="B51" s="19"/>
      <c r="C51" s="74"/>
    </row>
    <row r="52" spans="1:7" ht="17.25" customHeight="1">
      <c r="A52" s="19"/>
      <c r="B52" s="50"/>
      <c r="C52" s="74"/>
      <c r="F52" s="11"/>
      <c r="G52" s="11"/>
    </row>
    <row r="53" spans="1:7" ht="12" customHeight="1">
      <c r="A53" s="19"/>
      <c r="B53" s="24"/>
      <c r="C53" s="24"/>
      <c r="F53" s="11"/>
      <c r="G53" s="11"/>
    </row>
    <row r="54" spans="1:7" ht="12.75" customHeight="1">
      <c r="A54" s="19"/>
      <c r="B54" s="24"/>
      <c r="C54" s="24"/>
      <c r="F54" s="11"/>
      <c r="G54" s="11"/>
    </row>
    <row r="55" spans="1:7" ht="13.5" customHeight="1">
      <c r="A55" s="19"/>
      <c r="B55" s="24"/>
      <c r="C55" s="24"/>
      <c r="F55" s="11"/>
      <c r="G55" s="11"/>
    </row>
    <row r="56" spans="1:7" ht="22.5" customHeight="1">
      <c r="A56" s="19"/>
      <c r="B56" s="19"/>
      <c r="C56" s="74"/>
      <c r="F56" s="11"/>
      <c r="G56" s="24"/>
    </row>
    <row r="57" spans="1:7" ht="15">
      <c r="A57" s="11"/>
      <c r="B57" s="11"/>
      <c r="C57" s="74"/>
      <c r="F57" s="19"/>
      <c r="G57" s="19"/>
    </row>
    <row r="58" spans="1:3" ht="13.5" customHeight="1">
      <c r="A58" s="24"/>
      <c r="B58" s="24"/>
      <c r="C58" s="74"/>
    </row>
  </sheetData>
  <sheetProtection/>
  <mergeCells count="4">
    <mergeCell ref="B3:C3"/>
    <mergeCell ref="A1:D1"/>
    <mergeCell ref="A2:E2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:E46"/>
    </sheetView>
  </sheetViews>
  <sheetFormatPr defaultColWidth="9.140625" defaultRowHeight="12.75"/>
  <cols>
    <col min="1" max="1" width="6.7109375" style="3" customWidth="1"/>
    <col min="2" max="2" width="44.7109375" style="3" customWidth="1"/>
    <col min="3" max="3" width="13.7109375" style="3" hidden="1" customWidth="1"/>
    <col min="4" max="4" width="14.140625" style="3" hidden="1" customWidth="1"/>
    <col min="5" max="5" width="19.421875" style="3" customWidth="1"/>
    <col min="6" max="16384" width="9.140625" style="3" customWidth="1"/>
  </cols>
  <sheetData>
    <row r="1" spans="1:5" ht="15.75">
      <c r="A1" s="374" t="s">
        <v>34</v>
      </c>
      <c r="B1" s="374"/>
      <c r="C1" s="374"/>
      <c r="D1" s="374"/>
      <c r="E1" s="370"/>
    </row>
    <row r="2" spans="1:3" ht="12.75">
      <c r="A2" s="366"/>
      <c r="B2" s="366"/>
      <c r="C2" s="366"/>
    </row>
    <row r="3" spans="1:5" ht="15.75">
      <c r="A3" s="375" t="s">
        <v>174</v>
      </c>
      <c r="B3" s="375"/>
      <c r="C3" s="375"/>
      <c r="D3" s="375"/>
      <c r="E3" s="370"/>
    </row>
    <row r="4" spans="1:5" ht="12.75">
      <c r="A4" s="372" t="s">
        <v>339</v>
      </c>
      <c r="B4" s="373"/>
      <c r="C4" s="373"/>
      <c r="D4" s="373"/>
      <c r="E4" s="373"/>
    </row>
    <row r="5" ht="13.5" thickBot="1">
      <c r="E5" s="178" t="s">
        <v>177</v>
      </c>
    </row>
    <row r="6" spans="1:5" ht="46.5" customHeight="1" thickBot="1">
      <c r="A6" s="60" t="s">
        <v>9</v>
      </c>
      <c r="B6" s="75" t="s">
        <v>81</v>
      </c>
      <c r="C6" s="34" t="s">
        <v>172</v>
      </c>
      <c r="D6" s="158" t="s">
        <v>173</v>
      </c>
      <c r="E6" s="34" t="s">
        <v>305</v>
      </c>
    </row>
    <row r="7" spans="1:5" ht="15" customHeight="1">
      <c r="A7" s="78"/>
      <c r="B7" s="42" t="s">
        <v>112</v>
      </c>
      <c r="C7" s="64"/>
      <c r="D7" s="64"/>
      <c r="E7" s="64"/>
    </row>
    <row r="8" spans="1:5" ht="15">
      <c r="A8" s="78"/>
      <c r="B8" s="42" t="s">
        <v>100</v>
      </c>
      <c r="C8" s="64"/>
      <c r="D8" s="64"/>
      <c r="E8" s="64">
        <f>E9+E12+E14</f>
        <v>21181000</v>
      </c>
    </row>
    <row r="9" spans="1:5" ht="26.25">
      <c r="A9" s="7" t="s">
        <v>10</v>
      </c>
      <c r="B9" s="79" t="s">
        <v>101</v>
      </c>
      <c r="C9" s="64"/>
      <c r="D9" s="64"/>
      <c r="E9" s="97">
        <v>3000000</v>
      </c>
    </row>
    <row r="10" spans="1:5" ht="26.25">
      <c r="A10" s="7" t="s">
        <v>11</v>
      </c>
      <c r="B10" s="79" t="s">
        <v>102</v>
      </c>
      <c r="C10" s="64"/>
      <c r="D10" s="64"/>
      <c r="E10" s="97"/>
    </row>
    <row r="11" spans="1:5" ht="15">
      <c r="A11" s="7" t="s">
        <v>12</v>
      </c>
      <c r="B11" s="27" t="s">
        <v>117</v>
      </c>
      <c r="C11" s="64"/>
      <c r="D11" s="64"/>
      <c r="E11" s="97"/>
    </row>
    <row r="12" spans="1:5" ht="15">
      <c r="A12" s="7" t="s">
        <v>13</v>
      </c>
      <c r="B12" s="27" t="s">
        <v>107</v>
      </c>
      <c r="C12" s="64">
        <v>1000000</v>
      </c>
      <c r="D12" s="64"/>
      <c r="E12" s="97">
        <v>1000000</v>
      </c>
    </row>
    <row r="13" spans="1:5" ht="15">
      <c r="A13" s="7" t="s">
        <v>14</v>
      </c>
      <c r="B13" s="27" t="s">
        <v>108</v>
      </c>
      <c r="C13" s="64"/>
      <c r="D13" s="64"/>
      <c r="E13" s="97"/>
    </row>
    <row r="14" spans="1:5" ht="15">
      <c r="A14" s="7" t="s">
        <v>15</v>
      </c>
      <c r="B14" s="27" t="s">
        <v>110</v>
      </c>
      <c r="C14" s="64">
        <v>10965000</v>
      </c>
      <c r="D14" s="64"/>
      <c r="E14" s="97">
        <v>17181000</v>
      </c>
    </row>
    <row r="15" spans="1:5" ht="15">
      <c r="A15" s="7" t="s">
        <v>16</v>
      </c>
      <c r="B15" s="27" t="s">
        <v>109</v>
      </c>
      <c r="C15" s="64"/>
      <c r="D15" s="64"/>
      <c r="E15" s="64"/>
    </row>
    <row r="16" spans="1:5" ht="15">
      <c r="A16" s="7" t="s">
        <v>17</v>
      </c>
      <c r="B16" s="32" t="s">
        <v>111</v>
      </c>
      <c r="C16" s="64">
        <f>C17+C18</f>
        <v>144035000</v>
      </c>
      <c r="D16" s="64">
        <f>D17+D18</f>
        <v>0</v>
      </c>
      <c r="E16" s="64">
        <v>134319000</v>
      </c>
    </row>
    <row r="17" spans="1:5" ht="14.25">
      <c r="A17" s="25" t="s">
        <v>19</v>
      </c>
      <c r="B17" s="73" t="s">
        <v>113</v>
      </c>
      <c r="C17" s="97">
        <f>C40-C12-C14-C18</f>
        <v>142570534</v>
      </c>
      <c r="D17" s="97">
        <v>-3457128</v>
      </c>
      <c r="E17" s="97">
        <v>133175212</v>
      </c>
    </row>
    <row r="18" spans="1:5" ht="17.25" customHeight="1">
      <c r="A18" s="25" t="s">
        <v>20</v>
      </c>
      <c r="B18" s="72" t="s">
        <v>114</v>
      </c>
      <c r="C18" s="64">
        <v>1464466</v>
      </c>
      <c r="D18" s="64">
        <v>3457128</v>
      </c>
      <c r="E18" s="97">
        <v>1143788</v>
      </c>
    </row>
    <row r="19" spans="1:5" ht="15">
      <c r="A19" s="7"/>
      <c r="B19" s="30"/>
      <c r="C19" s="64"/>
      <c r="D19" s="64"/>
      <c r="E19" s="64"/>
    </row>
    <row r="20" spans="1:5" ht="18.75" customHeight="1" thickBot="1">
      <c r="A20" s="54" t="s">
        <v>39</v>
      </c>
      <c r="B20" s="80" t="s">
        <v>115</v>
      </c>
      <c r="C20" s="65">
        <f>C9+C10+C11+C12+C13+C14+C15+C16</f>
        <v>156000000</v>
      </c>
      <c r="D20" s="65">
        <f>D9+D10+D11+D12+D13+D14+D15+D16</f>
        <v>0</v>
      </c>
      <c r="E20" s="65">
        <v>155500000</v>
      </c>
    </row>
    <row r="21" spans="1:5" ht="15.75" customHeight="1">
      <c r="A21" s="86"/>
      <c r="B21" s="87" t="s">
        <v>82</v>
      </c>
      <c r="C21" s="99">
        <f>C20-C23</f>
        <v>156000000</v>
      </c>
      <c r="D21" s="99">
        <f>D20-D23</f>
        <v>0</v>
      </c>
      <c r="E21" s="99">
        <v>155500000</v>
      </c>
    </row>
    <row r="22" spans="1:5" ht="15.75" customHeight="1" thickBot="1">
      <c r="A22" s="88"/>
      <c r="B22" s="24" t="s">
        <v>83</v>
      </c>
      <c r="C22" s="85"/>
      <c r="D22" s="85"/>
      <c r="E22" s="85"/>
    </row>
    <row r="23" spans="1:5" ht="15.75" customHeight="1" thickBot="1">
      <c r="A23" s="89"/>
      <c r="B23" s="90" t="s">
        <v>84</v>
      </c>
      <c r="C23" s="85"/>
      <c r="D23" s="85"/>
      <c r="E23" s="85"/>
    </row>
    <row r="24" spans="1:5" ht="18.75" customHeight="1">
      <c r="A24" s="19"/>
      <c r="B24" s="50"/>
      <c r="C24" s="74"/>
      <c r="D24" s="74"/>
      <c r="E24" s="74"/>
    </row>
    <row r="25" spans="1:5" ht="12" customHeight="1" thickBot="1">
      <c r="A25" s="19"/>
      <c r="B25" s="24"/>
      <c r="C25" s="74"/>
      <c r="D25" s="74"/>
      <c r="E25" s="74"/>
    </row>
    <row r="26" spans="1:5" ht="39.75" customHeight="1" thickBot="1">
      <c r="A26" s="60" t="s">
        <v>9</v>
      </c>
      <c r="B26" s="75" t="s">
        <v>33</v>
      </c>
      <c r="C26" s="34" t="s">
        <v>172</v>
      </c>
      <c r="D26" s="158" t="s">
        <v>173</v>
      </c>
      <c r="E26" s="34" t="s">
        <v>307</v>
      </c>
    </row>
    <row r="27" spans="1:5" ht="23.25" customHeight="1">
      <c r="A27" s="7" t="s">
        <v>10</v>
      </c>
      <c r="B27" s="27" t="s">
        <v>29</v>
      </c>
      <c r="C27" s="64">
        <f>SUM(C28:C32)</f>
        <v>156000000</v>
      </c>
      <c r="D27" s="64">
        <f>SUM(D28:D32)</f>
        <v>0</v>
      </c>
      <c r="E27" s="64">
        <v>153500000</v>
      </c>
    </row>
    <row r="28" spans="1:5" ht="14.25">
      <c r="A28" s="21" t="s">
        <v>19</v>
      </c>
      <c r="B28" s="40" t="s">
        <v>1</v>
      </c>
      <c r="C28" s="97">
        <v>120000000</v>
      </c>
      <c r="D28" s="97"/>
      <c r="E28" s="97">
        <v>121000000</v>
      </c>
    </row>
    <row r="29" spans="1:5" ht="14.25">
      <c r="A29" s="21" t="s">
        <v>20</v>
      </c>
      <c r="B29" s="41" t="s">
        <v>2</v>
      </c>
      <c r="C29" s="97">
        <v>17000000</v>
      </c>
      <c r="D29" s="97"/>
      <c r="E29" s="97">
        <v>17500000</v>
      </c>
    </row>
    <row r="30" spans="1:5" ht="14.25">
      <c r="A30" s="21" t="s">
        <v>21</v>
      </c>
      <c r="B30" s="41" t="s">
        <v>3</v>
      </c>
      <c r="C30" s="97">
        <v>19000000</v>
      </c>
      <c r="D30" s="97"/>
      <c r="E30" s="97">
        <v>15000000</v>
      </c>
    </row>
    <row r="31" spans="1:5" ht="12.75">
      <c r="A31" s="21" t="s">
        <v>22</v>
      </c>
      <c r="B31" s="41" t="s">
        <v>4</v>
      </c>
      <c r="C31" s="37"/>
      <c r="D31" s="37"/>
      <c r="E31" s="37"/>
    </row>
    <row r="32" spans="1:5" ht="12.75">
      <c r="A32" s="21" t="s">
        <v>23</v>
      </c>
      <c r="B32" s="41" t="s">
        <v>30</v>
      </c>
      <c r="C32" s="37">
        <f>C33+C34</f>
        <v>0</v>
      </c>
      <c r="D32" s="37">
        <f>D33+D34</f>
        <v>0</v>
      </c>
      <c r="E32" s="37">
        <v>0</v>
      </c>
    </row>
    <row r="33" spans="1:5" ht="12.75">
      <c r="A33" s="22" t="s">
        <v>24</v>
      </c>
      <c r="B33" s="30" t="s">
        <v>90</v>
      </c>
      <c r="C33" s="37"/>
      <c r="D33" s="37"/>
      <c r="E33" s="37"/>
    </row>
    <row r="34" spans="1:5" ht="12.75">
      <c r="A34" s="22" t="s">
        <v>25</v>
      </c>
      <c r="B34" s="30" t="s">
        <v>91</v>
      </c>
      <c r="C34" s="37"/>
      <c r="D34" s="37"/>
      <c r="E34" s="37"/>
    </row>
    <row r="35" spans="1:5" ht="21" customHeight="1">
      <c r="A35" s="7" t="s">
        <v>11</v>
      </c>
      <c r="B35" s="27" t="s">
        <v>31</v>
      </c>
      <c r="C35" s="36">
        <f>SUM(C36:C38)</f>
        <v>0</v>
      </c>
      <c r="D35" s="36">
        <f>SUM(D36:D38)</f>
        <v>0</v>
      </c>
      <c r="E35" s="64">
        <v>2000000</v>
      </c>
    </row>
    <row r="36" spans="1:5" ht="14.25">
      <c r="A36" s="21" t="s">
        <v>19</v>
      </c>
      <c r="B36" s="41" t="s">
        <v>95</v>
      </c>
      <c r="C36" s="37"/>
      <c r="D36" s="37"/>
      <c r="E36" s="97">
        <v>2000000</v>
      </c>
    </row>
    <row r="37" spans="1:5" ht="12.75">
      <c r="A37" s="21" t="s">
        <v>20</v>
      </c>
      <c r="B37" s="41" t="s">
        <v>5</v>
      </c>
      <c r="C37" s="37"/>
      <c r="D37" s="37"/>
      <c r="E37" s="37"/>
    </row>
    <row r="38" spans="1:5" ht="12.75">
      <c r="A38" s="21" t="s">
        <v>21</v>
      </c>
      <c r="B38" s="40" t="s">
        <v>6</v>
      </c>
      <c r="C38" s="37"/>
      <c r="D38" s="37"/>
      <c r="E38" s="37"/>
    </row>
    <row r="39" spans="1:5" ht="25.5" customHeight="1" thickBot="1">
      <c r="A39" s="7" t="s">
        <v>12</v>
      </c>
      <c r="B39" s="27" t="s">
        <v>96</v>
      </c>
      <c r="C39" s="138"/>
      <c r="D39" s="138"/>
      <c r="E39" s="138"/>
    </row>
    <row r="40" spans="1:5" ht="19.5" customHeight="1" thickBot="1">
      <c r="A40" s="10" t="s">
        <v>13</v>
      </c>
      <c r="B40" s="28" t="s">
        <v>42</v>
      </c>
      <c r="C40" s="39">
        <f>C27+C39+C35</f>
        <v>156000000</v>
      </c>
      <c r="D40" s="39">
        <f>D27+D39+D35</f>
        <v>0</v>
      </c>
      <c r="E40" s="39">
        <v>155500000</v>
      </c>
    </row>
    <row r="41" spans="1:5" ht="13.5" customHeight="1">
      <c r="A41" s="94" t="s">
        <v>19</v>
      </c>
      <c r="B41" s="77" t="s">
        <v>82</v>
      </c>
      <c r="C41" s="35">
        <f>C40-C43</f>
        <v>156000000</v>
      </c>
      <c r="D41" s="35"/>
      <c r="E41" s="324">
        <v>155500000</v>
      </c>
    </row>
    <row r="42" spans="1:5" ht="15" customHeight="1">
      <c r="A42" s="94" t="s">
        <v>20</v>
      </c>
      <c r="B42" s="41" t="s">
        <v>83</v>
      </c>
      <c r="C42" s="37"/>
      <c r="D42" s="37"/>
      <c r="E42" s="37"/>
    </row>
    <row r="43" spans="1:5" ht="12.75">
      <c r="A43" s="94" t="s">
        <v>21</v>
      </c>
      <c r="B43" s="41" t="s">
        <v>84</v>
      </c>
      <c r="C43" s="37"/>
      <c r="D43" s="37"/>
      <c r="E43" s="37"/>
    </row>
    <row r="44" spans="1:5" ht="15.75">
      <c r="A44" s="7" t="s">
        <v>14</v>
      </c>
      <c r="B44" s="27" t="s">
        <v>32</v>
      </c>
      <c r="C44" s="76">
        <f>C45+C46</f>
        <v>17</v>
      </c>
      <c r="D44" s="76"/>
      <c r="E44" s="76">
        <v>16</v>
      </c>
    </row>
    <row r="45" spans="1:5" ht="12.75">
      <c r="A45" s="22" t="s">
        <v>19</v>
      </c>
      <c r="B45" s="40" t="s">
        <v>7</v>
      </c>
      <c r="C45" s="37">
        <v>17</v>
      </c>
      <c r="D45" s="37"/>
      <c r="E45" s="37">
        <v>17</v>
      </c>
    </row>
    <row r="46" spans="1:5" ht="13.5" thickBot="1">
      <c r="A46" s="26" t="s">
        <v>20</v>
      </c>
      <c r="B46" s="44" t="s">
        <v>8</v>
      </c>
      <c r="C46" s="49">
        <v>0</v>
      </c>
      <c r="D46" s="49">
        <v>0</v>
      </c>
      <c r="E46" s="49">
        <v>0</v>
      </c>
    </row>
  </sheetData>
  <sheetProtection/>
  <mergeCells count="4">
    <mergeCell ref="A2:C2"/>
    <mergeCell ref="A1:E1"/>
    <mergeCell ref="A3:E3"/>
    <mergeCell ref="A4:E4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26">
      <selection activeCell="A1" sqref="A1:E46"/>
    </sheetView>
  </sheetViews>
  <sheetFormatPr defaultColWidth="9.140625" defaultRowHeight="12.75"/>
  <cols>
    <col min="1" max="1" width="6.7109375" style="3" customWidth="1"/>
    <col min="2" max="2" width="46.57421875" style="3" customWidth="1"/>
    <col min="3" max="3" width="13.7109375" style="3" hidden="1" customWidth="1"/>
    <col min="4" max="4" width="12.7109375" style="3" hidden="1" customWidth="1"/>
    <col min="5" max="5" width="13.57421875" style="3" customWidth="1"/>
    <col min="6" max="6" width="5.57421875" style="3" customWidth="1"/>
    <col min="7" max="8" width="10.140625" style="3" bestFit="1" customWidth="1"/>
    <col min="9" max="16384" width="9.140625" style="3" customWidth="1"/>
  </cols>
  <sheetData>
    <row r="1" spans="1:8" ht="15.75">
      <c r="A1" s="374" t="s">
        <v>34</v>
      </c>
      <c r="B1" s="374"/>
      <c r="C1" s="374"/>
      <c r="D1" s="374"/>
      <c r="E1" s="370"/>
      <c r="F1" s="15"/>
      <c r="G1" s="15"/>
      <c r="H1" s="16"/>
    </row>
    <row r="2" spans="1:8" ht="15.75">
      <c r="A2" s="376"/>
      <c r="B2" s="376"/>
      <c r="C2" s="376"/>
      <c r="D2" s="14"/>
      <c r="E2" s="14"/>
      <c r="F2" s="14"/>
      <c r="G2" s="14"/>
      <c r="H2" s="14"/>
    </row>
    <row r="3" spans="1:8" ht="47.25" customHeight="1">
      <c r="A3" s="375" t="s">
        <v>175</v>
      </c>
      <c r="B3" s="375"/>
      <c r="C3" s="375"/>
      <c r="D3" s="375"/>
      <c r="E3" s="377"/>
      <c r="F3" s="17"/>
      <c r="G3" s="17"/>
      <c r="H3" s="18"/>
    </row>
    <row r="4" spans="2:6" ht="12.75">
      <c r="B4" s="372" t="s">
        <v>340</v>
      </c>
      <c r="C4" s="372"/>
      <c r="D4" s="373"/>
      <c r="E4" s="373"/>
      <c r="F4" s="23"/>
    </row>
    <row r="5" spans="3:5" ht="13.5" thickBot="1">
      <c r="C5" s="161"/>
      <c r="E5" s="161" t="s">
        <v>177</v>
      </c>
    </row>
    <row r="6" spans="1:5" ht="40.5" customHeight="1" thickBot="1">
      <c r="A6" s="60" t="s">
        <v>9</v>
      </c>
      <c r="B6" s="75" t="s">
        <v>81</v>
      </c>
      <c r="C6" s="34" t="s">
        <v>172</v>
      </c>
      <c r="D6" s="158" t="s">
        <v>173</v>
      </c>
      <c r="E6" s="34" t="s">
        <v>305</v>
      </c>
    </row>
    <row r="7" spans="1:5" ht="15" customHeight="1">
      <c r="A7" s="78"/>
      <c r="B7" s="42" t="s">
        <v>112</v>
      </c>
      <c r="C7" s="64"/>
      <c r="D7" s="64"/>
      <c r="E7" s="64"/>
    </row>
    <row r="8" spans="1:5" ht="15">
      <c r="A8" s="78"/>
      <c r="B8" s="42" t="s">
        <v>100</v>
      </c>
      <c r="C8" s="64"/>
      <c r="D8" s="64"/>
      <c r="E8" s="64">
        <v>5000000</v>
      </c>
    </row>
    <row r="9" spans="1:5" ht="26.25">
      <c r="A9" s="7" t="s">
        <v>10</v>
      </c>
      <c r="B9" s="79" t="s">
        <v>101</v>
      </c>
      <c r="C9" s="64"/>
      <c r="D9" s="64"/>
      <c r="E9" s="64"/>
    </row>
    <row r="10" spans="1:5" ht="26.25">
      <c r="A10" s="7" t="s">
        <v>11</v>
      </c>
      <c r="B10" s="79" t="s">
        <v>102</v>
      </c>
      <c r="C10" s="64"/>
      <c r="D10" s="64"/>
      <c r="E10" s="64"/>
    </row>
    <row r="11" spans="1:5" ht="15">
      <c r="A11" s="7" t="s">
        <v>12</v>
      </c>
      <c r="B11" s="27" t="s">
        <v>117</v>
      </c>
      <c r="C11" s="64"/>
      <c r="D11" s="64"/>
      <c r="E11" s="64"/>
    </row>
    <row r="12" spans="1:5" ht="15">
      <c r="A12" s="7" t="s">
        <v>13</v>
      </c>
      <c r="B12" s="27" t="s">
        <v>107</v>
      </c>
      <c r="C12" s="64">
        <v>5850000</v>
      </c>
      <c r="D12" s="64">
        <v>4000000</v>
      </c>
      <c r="E12" s="97">
        <v>5000000</v>
      </c>
    </row>
    <row r="13" spans="1:5" ht="15">
      <c r="A13" s="7" t="s">
        <v>14</v>
      </c>
      <c r="B13" s="27" t="s">
        <v>108</v>
      </c>
      <c r="C13" s="64"/>
      <c r="D13" s="64"/>
      <c r="E13" s="64"/>
    </row>
    <row r="14" spans="1:5" ht="15">
      <c r="A14" s="7" t="s">
        <v>15</v>
      </c>
      <c r="B14" s="27" t="s">
        <v>110</v>
      </c>
      <c r="C14" s="64"/>
      <c r="D14" s="64"/>
      <c r="E14" s="64"/>
    </row>
    <row r="15" spans="1:5" ht="15">
      <c r="A15" s="7" t="s">
        <v>16</v>
      </c>
      <c r="B15" s="27" t="s">
        <v>109</v>
      </c>
      <c r="C15" s="64"/>
      <c r="D15" s="64"/>
      <c r="E15" s="64"/>
    </row>
    <row r="16" spans="1:5" ht="15">
      <c r="A16" s="7" t="s">
        <v>17</v>
      </c>
      <c r="B16" s="32" t="s">
        <v>111</v>
      </c>
      <c r="C16" s="64">
        <f>C17+C18</f>
        <v>70160000</v>
      </c>
      <c r="D16" s="64">
        <f>D17+D18</f>
        <v>563145</v>
      </c>
      <c r="E16" s="64">
        <v>84000000</v>
      </c>
    </row>
    <row r="17" spans="1:5" ht="14.25">
      <c r="A17" s="25" t="s">
        <v>19</v>
      </c>
      <c r="B17" s="73" t="s">
        <v>113</v>
      </c>
      <c r="C17" s="97">
        <f>C40-C12-C18</f>
        <v>69109784</v>
      </c>
      <c r="D17" s="97">
        <v>0</v>
      </c>
      <c r="E17" s="97">
        <v>81115765</v>
      </c>
    </row>
    <row r="18" spans="1:5" ht="15.75" customHeight="1">
      <c r="A18" s="25" t="s">
        <v>20</v>
      </c>
      <c r="B18" s="72" t="s">
        <v>114</v>
      </c>
      <c r="C18" s="97">
        <v>1050216</v>
      </c>
      <c r="D18" s="97">
        <v>563145</v>
      </c>
      <c r="E18" s="97">
        <v>2884235</v>
      </c>
    </row>
    <row r="19" spans="1:5" ht="15">
      <c r="A19" s="7"/>
      <c r="B19" s="30"/>
      <c r="C19" s="64"/>
      <c r="D19" s="64"/>
      <c r="E19" s="64"/>
    </row>
    <row r="20" spans="1:5" ht="16.5" thickBot="1">
      <c r="A20" s="54" t="s">
        <v>39</v>
      </c>
      <c r="B20" s="80" t="s">
        <v>115</v>
      </c>
      <c r="C20" s="98">
        <f>C9+C10+C11+C12+C13+C14+C15+C16</f>
        <v>76010000</v>
      </c>
      <c r="D20" s="98">
        <f>D9+D10+D11+D12+D13+D14+D15+D16</f>
        <v>4563145</v>
      </c>
      <c r="E20" s="98">
        <v>89000000</v>
      </c>
    </row>
    <row r="21" spans="1:5" ht="15.75" customHeight="1">
      <c r="A21" s="86"/>
      <c r="B21" s="87" t="s">
        <v>82</v>
      </c>
      <c r="C21" s="99">
        <f>C20</f>
        <v>76010000</v>
      </c>
      <c r="D21" s="99">
        <f>D20</f>
        <v>4563145</v>
      </c>
      <c r="E21" s="325">
        <v>89000000</v>
      </c>
    </row>
    <row r="22" spans="1:5" ht="15.75" customHeight="1">
      <c r="A22" s="88"/>
      <c r="B22" s="24" t="s">
        <v>83</v>
      </c>
      <c r="C22" s="91"/>
      <c r="D22" s="91"/>
      <c r="E22" s="91"/>
    </row>
    <row r="23" spans="1:5" ht="15.75" customHeight="1" thickBot="1">
      <c r="A23" s="89"/>
      <c r="B23" s="90" t="s">
        <v>84</v>
      </c>
      <c r="C23" s="85"/>
      <c r="D23" s="85"/>
      <c r="E23" s="85"/>
    </row>
    <row r="24" spans="1:5" ht="15.75">
      <c r="A24" s="19"/>
      <c r="B24" s="50"/>
      <c r="C24" s="50"/>
      <c r="D24" s="50"/>
      <c r="E24" s="50"/>
    </row>
    <row r="25" spans="1:5" ht="15.75" thickBot="1">
      <c r="A25" s="19"/>
      <c r="B25" s="24"/>
      <c r="C25" s="74"/>
      <c r="D25" s="74"/>
      <c r="E25" s="74"/>
    </row>
    <row r="26" spans="1:5" ht="38.25" customHeight="1" thickBot="1">
      <c r="A26" s="60" t="s">
        <v>9</v>
      </c>
      <c r="B26" s="75" t="s">
        <v>33</v>
      </c>
      <c r="C26" s="34" t="s">
        <v>172</v>
      </c>
      <c r="D26" s="158" t="s">
        <v>173</v>
      </c>
      <c r="E26" s="34" t="s">
        <v>307</v>
      </c>
    </row>
    <row r="27" spans="1:5" ht="15">
      <c r="A27" s="7" t="s">
        <v>10</v>
      </c>
      <c r="B27" s="27" t="s">
        <v>29</v>
      </c>
      <c r="C27" s="66">
        <f>SUM(C28:C32)</f>
        <v>72190000</v>
      </c>
      <c r="D27" s="66">
        <f>SUM(D28:D32)</f>
        <v>4563145</v>
      </c>
      <c r="E27" s="66">
        <v>88000000</v>
      </c>
    </row>
    <row r="28" spans="1:5" ht="14.25">
      <c r="A28" s="21" t="s">
        <v>19</v>
      </c>
      <c r="B28" s="40" t="s">
        <v>1</v>
      </c>
      <c r="C28" s="97">
        <v>24300000</v>
      </c>
      <c r="D28" s="97">
        <v>563145</v>
      </c>
      <c r="E28" s="97">
        <v>27000000</v>
      </c>
    </row>
    <row r="29" spans="1:5" ht="14.25">
      <c r="A29" s="21" t="s">
        <v>20</v>
      </c>
      <c r="B29" s="41" t="s">
        <v>2</v>
      </c>
      <c r="C29" s="97">
        <v>4000000</v>
      </c>
      <c r="D29" s="97"/>
      <c r="E29" s="97">
        <v>6000000</v>
      </c>
    </row>
    <row r="30" spans="1:5" ht="14.25">
      <c r="A30" s="21" t="s">
        <v>21</v>
      </c>
      <c r="B30" s="41" t="s">
        <v>3</v>
      </c>
      <c r="C30" s="38">
        <v>43890000</v>
      </c>
      <c r="D30" s="38">
        <v>4000000</v>
      </c>
      <c r="E30" s="97">
        <v>55000000</v>
      </c>
    </row>
    <row r="31" spans="1:5" ht="12.75">
      <c r="A31" s="21" t="s">
        <v>22</v>
      </c>
      <c r="B31" s="41" t="s">
        <v>4</v>
      </c>
      <c r="C31" s="38"/>
      <c r="D31" s="38"/>
      <c r="E31" s="38"/>
    </row>
    <row r="32" spans="1:5" ht="12.75">
      <c r="A32" s="21" t="s">
        <v>23</v>
      </c>
      <c r="B32" s="41" t="s">
        <v>30</v>
      </c>
      <c r="C32" s="38">
        <f>C33+C34</f>
        <v>0</v>
      </c>
      <c r="D32" s="38">
        <f>D33+D34</f>
        <v>0</v>
      </c>
      <c r="E32" s="38">
        <v>0</v>
      </c>
    </row>
    <row r="33" spans="1:5" ht="24.75" customHeight="1">
      <c r="A33" s="22" t="s">
        <v>24</v>
      </c>
      <c r="B33" s="30" t="s">
        <v>90</v>
      </c>
      <c r="C33" s="38"/>
      <c r="D33" s="38"/>
      <c r="E33" s="38"/>
    </row>
    <row r="34" spans="1:5" ht="20.25" customHeight="1">
      <c r="A34" s="22" t="s">
        <v>25</v>
      </c>
      <c r="B34" s="30" t="s">
        <v>91</v>
      </c>
      <c r="C34" s="38"/>
      <c r="D34" s="38"/>
      <c r="E34" s="38"/>
    </row>
    <row r="35" spans="1:5" ht="21" customHeight="1">
      <c r="A35" s="7" t="s">
        <v>11</v>
      </c>
      <c r="B35" s="27" t="s">
        <v>31</v>
      </c>
      <c r="C35" s="37">
        <f>SUM(C36:C38)</f>
        <v>3820000</v>
      </c>
      <c r="D35" s="37">
        <f>SUM(D36:D38)</f>
        <v>0</v>
      </c>
      <c r="E35" s="64">
        <v>1000000</v>
      </c>
    </row>
    <row r="36" spans="1:5" ht="14.25">
      <c r="A36" s="21" t="s">
        <v>19</v>
      </c>
      <c r="B36" s="41" t="s">
        <v>95</v>
      </c>
      <c r="C36" s="37">
        <v>3820000</v>
      </c>
      <c r="D36" s="37"/>
      <c r="E36" s="97">
        <v>1000000</v>
      </c>
    </row>
    <row r="37" spans="1:5" ht="12.75">
      <c r="A37" s="21" t="s">
        <v>20</v>
      </c>
      <c r="B37" s="41" t="s">
        <v>5</v>
      </c>
      <c r="C37" s="37"/>
      <c r="D37" s="37"/>
      <c r="E37" s="37"/>
    </row>
    <row r="38" spans="1:5" ht="12.75">
      <c r="A38" s="21" t="s">
        <v>21</v>
      </c>
      <c r="B38" s="40" t="s">
        <v>6</v>
      </c>
      <c r="C38" s="37"/>
      <c r="D38" s="37"/>
      <c r="E38" s="37"/>
    </row>
    <row r="39" spans="1:5" ht="16.5" thickBot="1">
      <c r="A39" s="7" t="s">
        <v>12</v>
      </c>
      <c r="B39" s="27" t="s">
        <v>96</v>
      </c>
      <c r="C39" s="76"/>
      <c r="D39" s="76"/>
      <c r="E39" s="76"/>
    </row>
    <row r="40" spans="1:5" ht="16.5" thickBot="1">
      <c r="A40" s="10" t="s">
        <v>13</v>
      </c>
      <c r="B40" s="28" t="s">
        <v>42</v>
      </c>
      <c r="C40" s="39">
        <f>C27+C39+C35</f>
        <v>76010000</v>
      </c>
      <c r="D40" s="39">
        <f>D27+D39+D35</f>
        <v>4563145</v>
      </c>
      <c r="E40" s="39">
        <v>89000000</v>
      </c>
    </row>
    <row r="41" spans="1:5" ht="12.75">
      <c r="A41" s="94" t="s">
        <v>19</v>
      </c>
      <c r="B41" s="77" t="s">
        <v>82</v>
      </c>
      <c r="C41" s="35">
        <f>C40</f>
        <v>76010000</v>
      </c>
      <c r="D41" s="35">
        <f>D40</f>
        <v>4563145</v>
      </c>
      <c r="E41" s="35">
        <v>89000000</v>
      </c>
    </row>
    <row r="42" spans="1:5" ht="12.75">
      <c r="A42" s="94" t="s">
        <v>20</v>
      </c>
      <c r="B42" s="41" t="s">
        <v>83</v>
      </c>
      <c r="C42" s="37"/>
      <c r="D42" s="37"/>
      <c r="E42" s="37"/>
    </row>
    <row r="43" spans="1:5" ht="12.75">
      <c r="A43" s="94" t="s">
        <v>21</v>
      </c>
      <c r="B43" s="41" t="s">
        <v>84</v>
      </c>
      <c r="C43" s="37"/>
      <c r="D43" s="37"/>
      <c r="E43" s="37"/>
    </row>
    <row r="44" spans="1:5" ht="15.75">
      <c r="A44" s="7" t="s">
        <v>14</v>
      </c>
      <c r="B44" s="27" t="s">
        <v>32</v>
      </c>
      <c r="C44" s="76">
        <v>5</v>
      </c>
      <c r="D44" s="76"/>
      <c r="E44" s="76">
        <v>5</v>
      </c>
    </row>
    <row r="45" spans="1:5" ht="12.75">
      <c r="A45" s="22" t="s">
        <v>19</v>
      </c>
      <c r="B45" s="40" t="s">
        <v>7</v>
      </c>
      <c r="C45" s="37">
        <v>6</v>
      </c>
      <c r="D45" s="37"/>
      <c r="E45" s="37">
        <v>6</v>
      </c>
    </row>
    <row r="46" spans="1:5" ht="13.5" thickBot="1">
      <c r="A46" s="26" t="s">
        <v>20</v>
      </c>
      <c r="B46" s="44" t="s">
        <v>8</v>
      </c>
      <c r="C46" s="49">
        <v>0</v>
      </c>
      <c r="D46" s="49"/>
      <c r="E46" s="49">
        <v>0</v>
      </c>
    </row>
    <row r="47" spans="1:3" ht="12.75">
      <c r="A47" s="19"/>
      <c r="B47" s="19"/>
      <c r="C47" s="19"/>
    </row>
    <row r="48" spans="1:3" ht="12.75">
      <c r="A48" s="96"/>
      <c r="B48" s="24"/>
      <c r="C48" s="11"/>
    </row>
    <row r="49" spans="1:3" ht="12.75">
      <c r="A49" s="96"/>
      <c r="B49" s="24"/>
      <c r="C49" s="11"/>
    </row>
    <row r="50" spans="1:3" ht="12.75">
      <c r="A50" s="96"/>
      <c r="B50" s="11"/>
      <c r="C50" s="11"/>
    </row>
    <row r="51" spans="1:3" ht="12.75">
      <c r="A51" s="92"/>
      <c r="B51" s="95"/>
      <c r="C51" s="11"/>
    </row>
    <row r="52" spans="1:3" ht="12.75">
      <c r="A52" s="92"/>
      <c r="B52" s="95"/>
      <c r="C52" s="11"/>
    </row>
    <row r="53" spans="1:3" ht="12.75">
      <c r="A53" s="19"/>
      <c r="B53" s="19"/>
      <c r="C53" s="19"/>
    </row>
    <row r="54" spans="1:3" ht="15.75">
      <c r="A54" s="19"/>
      <c r="B54" s="50"/>
      <c r="C54" s="50"/>
    </row>
    <row r="55" spans="1:3" ht="12" customHeight="1">
      <c r="A55" s="19"/>
      <c r="B55" s="24"/>
      <c r="C55" s="24"/>
    </row>
    <row r="56" spans="1:3" ht="12.75" customHeight="1">
      <c r="A56" s="19"/>
      <c r="B56" s="24"/>
      <c r="C56" s="24"/>
    </row>
    <row r="57" spans="1:3" ht="13.5" customHeight="1">
      <c r="A57" s="19"/>
      <c r="B57" s="24"/>
      <c r="C57" s="24"/>
    </row>
    <row r="58" spans="1:3" ht="22.5" customHeight="1">
      <c r="A58" s="19"/>
      <c r="B58" s="19"/>
      <c r="C58" s="11"/>
    </row>
    <row r="59" spans="1:3" ht="12.75">
      <c r="A59" s="11"/>
      <c r="B59" s="11"/>
      <c r="C59" s="11"/>
    </row>
    <row r="60" spans="1:3" ht="12.75">
      <c r="A60" s="24"/>
      <c r="B60" s="24"/>
      <c r="C60" s="11"/>
    </row>
  </sheetData>
  <sheetProtection/>
  <mergeCells count="4">
    <mergeCell ref="A2:C2"/>
    <mergeCell ref="A3:E3"/>
    <mergeCell ref="A1:E1"/>
    <mergeCell ref="B4:E4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78" zoomScaleNormal="78" zoomScalePageLayoutView="0" workbookViewId="0" topLeftCell="A8">
      <selection activeCell="A1" sqref="A1:E32"/>
    </sheetView>
  </sheetViews>
  <sheetFormatPr defaultColWidth="9.140625" defaultRowHeight="12.75"/>
  <cols>
    <col min="1" max="1" width="9.140625" style="3" customWidth="1"/>
    <col min="2" max="2" width="109.57421875" style="3" customWidth="1"/>
    <col min="3" max="3" width="45.421875" style="3" hidden="1" customWidth="1"/>
    <col min="4" max="4" width="38.7109375" style="3" hidden="1" customWidth="1"/>
    <col min="5" max="5" width="43.00390625" style="3" customWidth="1"/>
    <col min="6" max="6" width="9.140625" style="3" hidden="1" customWidth="1"/>
    <col min="7" max="7" width="24.8515625" style="3" customWidth="1"/>
    <col min="8" max="8" width="18.7109375" style="70" bestFit="1" customWidth="1"/>
    <col min="9" max="9" width="18.00390625" style="70" bestFit="1" customWidth="1"/>
    <col min="10" max="10" width="29.421875" style="70" customWidth="1"/>
    <col min="11" max="11" width="9.140625" style="70" customWidth="1"/>
    <col min="12" max="16384" width="9.140625" style="3" customWidth="1"/>
  </cols>
  <sheetData>
    <row r="1" spans="1:5" ht="25.5">
      <c r="A1" s="378" t="s">
        <v>310</v>
      </c>
      <c r="B1" s="378"/>
      <c r="C1" s="378"/>
      <c r="D1" s="378"/>
      <c r="E1" s="379"/>
    </row>
    <row r="2" spans="1:5" ht="20.25">
      <c r="A2" s="294" t="s">
        <v>43</v>
      </c>
      <c r="B2" s="380" t="s">
        <v>341</v>
      </c>
      <c r="C2" s="381"/>
      <c r="D2" s="379"/>
      <c r="E2" s="379"/>
    </row>
    <row r="3" spans="1:5" ht="20.25">
      <c r="A3" s="157"/>
      <c r="B3" s="157"/>
      <c r="C3" s="157"/>
      <c r="D3" s="157"/>
      <c r="E3" s="157"/>
    </row>
    <row r="4" spans="1:5" ht="20.25">
      <c r="A4" s="157"/>
      <c r="B4" s="382" t="s">
        <v>280</v>
      </c>
      <c r="C4" s="382"/>
      <c r="D4" s="370"/>
      <c r="E4" s="370"/>
    </row>
    <row r="5" spans="1:5" ht="20.25">
      <c r="A5" s="157"/>
      <c r="B5" s="163"/>
      <c r="C5" s="164"/>
      <c r="D5" s="70"/>
      <c r="E5" s="157"/>
    </row>
    <row r="6" spans="1:5" ht="21" thickBot="1">
      <c r="A6" s="157"/>
      <c r="B6" s="163"/>
      <c r="C6" s="164"/>
      <c r="D6" s="70"/>
      <c r="E6" s="157"/>
    </row>
    <row r="7" spans="1:5" ht="41.25" thickBot="1">
      <c r="A7" s="157"/>
      <c r="B7" s="166" t="s">
        <v>194</v>
      </c>
      <c r="C7" s="167"/>
      <c r="D7" s="165" t="s">
        <v>193</v>
      </c>
      <c r="E7" s="293" t="s">
        <v>305</v>
      </c>
    </row>
    <row r="8" spans="1:7" ht="20.25">
      <c r="A8" s="157"/>
      <c r="B8" s="168" t="s">
        <v>318</v>
      </c>
      <c r="C8" s="169">
        <v>26200000</v>
      </c>
      <c r="D8" s="167">
        <f>SUM(D10:D19)</f>
        <v>9226147</v>
      </c>
      <c r="E8" s="169">
        <v>26200000</v>
      </c>
      <c r="G8" s="70"/>
    </row>
    <row r="9" spans="1:5" ht="20.25">
      <c r="A9" s="157"/>
      <c r="B9" s="170" t="s">
        <v>319</v>
      </c>
      <c r="C9" s="169">
        <v>1500000</v>
      </c>
      <c r="D9" s="169"/>
      <c r="E9" s="169">
        <v>1500000</v>
      </c>
    </row>
    <row r="10" spans="1:5" ht="20.25">
      <c r="A10" s="157"/>
      <c r="B10" s="326" t="s">
        <v>320</v>
      </c>
      <c r="C10" s="169">
        <v>3000000</v>
      </c>
      <c r="D10" s="169"/>
      <c r="E10" s="169">
        <v>3000000</v>
      </c>
    </row>
    <row r="11" spans="1:5" ht="20.25">
      <c r="A11" s="157"/>
      <c r="B11" s="168" t="s">
        <v>195</v>
      </c>
      <c r="C11" s="169">
        <v>697800</v>
      </c>
      <c r="D11" s="169"/>
      <c r="E11" s="169">
        <v>697800</v>
      </c>
    </row>
    <row r="12" spans="1:5" ht="20.25">
      <c r="A12" s="157"/>
      <c r="B12" s="168" t="s">
        <v>321</v>
      </c>
      <c r="C12" s="169">
        <v>5000000</v>
      </c>
      <c r="D12" s="169">
        <v>-10000000</v>
      </c>
      <c r="E12" s="169">
        <v>5000000</v>
      </c>
    </row>
    <row r="13" spans="1:5" ht="20.25">
      <c r="A13" s="157"/>
      <c r="B13" s="168" t="s">
        <v>322</v>
      </c>
      <c r="C13" s="169">
        <v>2000000</v>
      </c>
      <c r="D13" s="169"/>
      <c r="E13" s="169">
        <v>2000000</v>
      </c>
    </row>
    <row r="14" spans="1:5" ht="20.25">
      <c r="A14" s="157"/>
      <c r="B14" s="171" t="s">
        <v>323</v>
      </c>
      <c r="C14" s="169">
        <v>6000000</v>
      </c>
      <c r="D14" s="169">
        <v>15271943</v>
      </c>
      <c r="E14" s="169">
        <v>6000000</v>
      </c>
    </row>
    <row r="15" spans="1:5" ht="20.25">
      <c r="A15" s="157"/>
      <c r="B15" s="172" t="s">
        <v>196</v>
      </c>
      <c r="C15" s="167">
        <f>SUM(C8:C14)</f>
        <v>44397800</v>
      </c>
      <c r="D15" s="169"/>
      <c r="E15" s="167">
        <v>44397800</v>
      </c>
    </row>
    <row r="16" spans="1:5" ht="20.25">
      <c r="A16" s="157"/>
      <c r="B16" s="172"/>
      <c r="C16" s="167"/>
      <c r="D16" s="169"/>
      <c r="E16" s="169"/>
    </row>
    <row r="17" spans="1:5" ht="20.25">
      <c r="A17" s="157"/>
      <c r="B17" s="172"/>
      <c r="C17" s="169"/>
      <c r="D17" s="169"/>
      <c r="E17" s="169"/>
    </row>
    <row r="18" spans="1:5" ht="20.25">
      <c r="A18" s="157"/>
      <c r="B18" s="172" t="s">
        <v>197</v>
      </c>
      <c r="C18" s="167"/>
      <c r="D18" s="169">
        <v>1000000</v>
      </c>
      <c r="E18" s="167"/>
    </row>
    <row r="19" spans="1:5" ht="20.25">
      <c r="A19" s="157"/>
      <c r="B19" s="168" t="s">
        <v>324</v>
      </c>
      <c r="C19" s="174">
        <v>25000000</v>
      </c>
      <c r="D19" s="169">
        <v>2954204</v>
      </c>
      <c r="E19" s="169">
        <v>25000000</v>
      </c>
    </row>
    <row r="20" spans="1:5" ht="20.25">
      <c r="A20" s="157"/>
      <c r="B20" s="168" t="s">
        <v>325</v>
      </c>
      <c r="C20" s="174">
        <v>10000000</v>
      </c>
      <c r="D20" s="169"/>
      <c r="E20" s="169">
        <v>10000000</v>
      </c>
    </row>
    <row r="21" spans="1:5" ht="20.25">
      <c r="A21" s="157"/>
      <c r="B21" s="176" t="s">
        <v>326</v>
      </c>
      <c r="C21" s="169">
        <v>3000000</v>
      </c>
      <c r="D21" s="167">
        <f>SUM(D22:D25)</f>
        <v>0</v>
      </c>
      <c r="E21" s="169">
        <v>3000000</v>
      </c>
    </row>
    <row r="22" spans="1:5" ht="20.25">
      <c r="A22" s="157"/>
      <c r="B22" s="176" t="s">
        <v>327</v>
      </c>
      <c r="C22" s="169">
        <v>500000</v>
      </c>
      <c r="D22" s="174"/>
      <c r="E22" s="174">
        <v>500000</v>
      </c>
    </row>
    <row r="23" spans="1:5" ht="20.25">
      <c r="A23" s="157"/>
      <c r="B23" s="177" t="s">
        <v>198</v>
      </c>
      <c r="C23" s="167">
        <f>SUM(C19:C22)</f>
        <v>38500000</v>
      </c>
      <c r="D23" s="174"/>
      <c r="E23" s="333">
        <v>38500000</v>
      </c>
    </row>
    <row r="24" spans="1:5" ht="20.25">
      <c r="A24" s="157"/>
      <c r="B24" s="166" t="s">
        <v>199</v>
      </c>
      <c r="C24" s="167">
        <f>C15+C23</f>
        <v>82897800</v>
      </c>
      <c r="D24" s="171"/>
      <c r="E24" s="167">
        <v>82897800</v>
      </c>
    </row>
    <row r="25" spans="1:5" ht="20.25">
      <c r="A25" s="157"/>
      <c r="B25" s="334"/>
      <c r="C25" s="335"/>
      <c r="D25" s="336"/>
      <c r="E25" s="339"/>
    </row>
    <row r="26" spans="1:5" ht="20.25">
      <c r="A26" s="157"/>
      <c r="B26" s="337"/>
      <c r="C26" s="337"/>
      <c r="D26" s="338"/>
      <c r="E26" s="340"/>
    </row>
    <row r="27" spans="1:5" ht="20.25">
      <c r="A27" s="157"/>
      <c r="B27" s="172" t="s">
        <v>328</v>
      </c>
      <c r="C27" s="167">
        <v>2000000</v>
      </c>
      <c r="D27" s="169">
        <v>-500000</v>
      </c>
      <c r="E27" s="167">
        <v>2000000</v>
      </c>
    </row>
    <row r="28" spans="1:5" ht="20.25">
      <c r="A28" s="157"/>
      <c r="B28" s="173" t="s">
        <v>329</v>
      </c>
      <c r="C28" s="169">
        <v>500000</v>
      </c>
      <c r="D28" s="167">
        <f>D8+D21+D26</f>
        <v>9226147</v>
      </c>
      <c r="E28" s="169">
        <v>500000</v>
      </c>
    </row>
    <row r="29" spans="1:5" ht="20.25">
      <c r="A29" s="157"/>
      <c r="B29" s="173" t="s">
        <v>330</v>
      </c>
      <c r="C29" s="169">
        <v>1500000</v>
      </c>
      <c r="D29" s="167"/>
      <c r="E29" s="169">
        <v>1500000</v>
      </c>
    </row>
    <row r="30" spans="1:5" ht="20.25">
      <c r="A30" s="157"/>
      <c r="B30" s="327"/>
      <c r="C30" s="327"/>
      <c r="D30" s="338"/>
      <c r="E30" s="305"/>
    </row>
    <row r="31" spans="1:5" ht="20.25">
      <c r="A31" s="157"/>
      <c r="B31" s="328" t="s">
        <v>331</v>
      </c>
      <c r="C31" s="329">
        <v>1000000</v>
      </c>
      <c r="D31" s="174"/>
      <c r="E31" s="333">
        <v>1000000</v>
      </c>
    </row>
    <row r="32" spans="1:5" ht="20.25">
      <c r="A32" s="157"/>
      <c r="B32" s="168" t="s">
        <v>332</v>
      </c>
      <c r="C32" s="330">
        <v>1000000</v>
      </c>
      <c r="D32" s="175">
        <v>-40000000</v>
      </c>
      <c r="E32" s="175">
        <v>1000000</v>
      </c>
    </row>
    <row r="33" spans="1:5" ht="20.25">
      <c r="A33" s="157"/>
      <c r="B33" s="327"/>
      <c r="C33" s="327"/>
      <c r="D33" s="331">
        <v>1905000</v>
      </c>
      <c r="E33" s="332"/>
    </row>
  </sheetData>
  <sheetProtection/>
  <mergeCells count="3">
    <mergeCell ref="A1:E1"/>
    <mergeCell ref="B2:E2"/>
    <mergeCell ref="B4:E4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E24"/>
    </sheetView>
  </sheetViews>
  <sheetFormatPr defaultColWidth="9.140625" defaultRowHeight="12.75"/>
  <cols>
    <col min="1" max="1" width="10.7109375" style="3" customWidth="1"/>
    <col min="2" max="2" width="69.28125" style="3" customWidth="1"/>
    <col min="3" max="3" width="44.140625" style="3" hidden="1" customWidth="1"/>
    <col min="4" max="4" width="25.140625" style="3" hidden="1" customWidth="1"/>
    <col min="5" max="5" width="36.28125" style="3" customWidth="1"/>
    <col min="6" max="6" width="11.140625" style="3" bestFit="1" customWidth="1"/>
    <col min="7" max="8" width="12.7109375" style="3" bestFit="1" customWidth="1"/>
    <col min="9" max="9" width="11.140625" style="3" bestFit="1" customWidth="1"/>
    <col min="10" max="16384" width="9.140625" style="3" customWidth="1"/>
  </cols>
  <sheetData>
    <row r="1" spans="1:5" ht="62.25" customHeight="1">
      <c r="A1" s="390" t="s">
        <v>45</v>
      </c>
      <c r="B1" s="390"/>
      <c r="C1" s="391"/>
      <c r="D1" s="379"/>
      <c r="E1" s="379"/>
    </row>
    <row r="2" spans="1:5" ht="15.75">
      <c r="A2" s="162"/>
      <c r="B2" s="190"/>
      <c r="C2" s="190"/>
      <c r="D2" s="157"/>
      <c r="E2" s="157"/>
    </row>
    <row r="3" spans="1:5" ht="15.75">
      <c r="A3" s="162"/>
      <c r="B3" s="190"/>
      <c r="C3" s="190"/>
      <c r="D3" s="157"/>
      <c r="E3" s="157"/>
    </row>
    <row r="4" spans="1:5" ht="15.75">
      <c r="A4" s="389" t="s">
        <v>342</v>
      </c>
      <c r="B4" s="381"/>
      <c r="C4" s="381"/>
      <c r="D4" s="381"/>
      <c r="E4" s="381"/>
    </row>
    <row r="5" spans="1:5" ht="16.5" thickBot="1">
      <c r="A5" s="162"/>
      <c r="B5" s="190"/>
      <c r="C5" s="187" t="s">
        <v>177</v>
      </c>
      <c r="D5" s="157"/>
      <c r="E5" s="178" t="s">
        <v>177</v>
      </c>
    </row>
    <row r="6" spans="1:5" ht="12.75" customHeight="1">
      <c r="A6" s="383" t="s">
        <v>46</v>
      </c>
      <c r="B6" s="384"/>
      <c r="C6" s="387" t="s">
        <v>176</v>
      </c>
      <c r="D6" s="387" t="s">
        <v>183</v>
      </c>
      <c r="E6" s="387" t="s">
        <v>307</v>
      </c>
    </row>
    <row r="7" spans="1:5" ht="57" customHeight="1" thickBot="1">
      <c r="A7" s="385"/>
      <c r="B7" s="386"/>
      <c r="C7" s="388"/>
      <c r="D7" s="388"/>
      <c r="E7" s="388"/>
    </row>
    <row r="8" spans="1:5" ht="37.5" customHeight="1" thickBot="1">
      <c r="A8" s="192" t="s">
        <v>19</v>
      </c>
      <c r="B8" s="193" t="s">
        <v>164</v>
      </c>
      <c r="C8" s="194" t="e">
        <f>'1-sz mell bev.'!#REF!</f>
        <v>#REF!</v>
      </c>
      <c r="D8" s="194">
        <v>4000000</v>
      </c>
      <c r="E8" s="194">
        <f>'1-sz mell bev.'!E18</f>
        <v>123000000</v>
      </c>
    </row>
    <row r="9" spans="1:5" ht="34.5" customHeight="1" thickBot="1">
      <c r="A9" s="192" t="s">
        <v>20</v>
      </c>
      <c r="B9" s="193" t="s">
        <v>120</v>
      </c>
      <c r="C9" s="195" t="e">
        <f>#REF!</f>
        <v>#REF!</v>
      </c>
      <c r="D9" s="195">
        <v>15000000</v>
      </c>
      <c r="E9" s="195">
        <f>'1-sz mell bev.'!E14</f>
        <v>315000000</v>
      </c>
    </row>
    <row r="10" spans="1:5" ht="34.5" customHeight="1" thickBot="1">
      <c r="A10" s="192" t="s">
        <v>21</v>
      </c>
      <c r="B10" s="193" t="s">
        <v>125</v>
      </c>
      <c r="C10" s="195">
        <f>'2.sz.Önkormányzat'!C9</f>
        <v>261990016</v>
      </c>
      <c r="D10" s="195" t="e">
        <f>'1-sz mell bev.'!#REF!</f>
        <v>#REF!</v>
      </c>
      <c r="E10" s="195">
        <f>'1-sz mell bev.'!E7</f>
        <v>296315270</v>
      </c>
    </row>
    <row r="11" spans="1:5" ht="34.5" customHeight="1" thickBot="1">
      <c r="A11" s="192" t="s">
        <v>22</v>
      </c>
      <c r="B11" s="193" t="s">
        <v>126</v>
      </c>
      <c r="C11" s="195">
        <f>'2.sz.Önkormányzat'!C10</f>
        <v>3374542</v>
      </c>
      <c r="D11" s="195"/>
      <c r="E11" s="195">
        <f>'1-sz mell bev.'!E8</f>
        <v>3000000</v>
      </c>
    </row>
    <row r="12" spans="1:5" ht="41.25" customHeight="1" thickBot="1">
      <c r="A12" s="192" t="s">
        <v>23</v>
      </c>
      <c r="B12" s="193" t="s">
        <v>155</v>
      </c>
      <c r="C12" s="195">
        <v>487279682</v>
      </c>
      <c r="D12" s="195">
        <v>-59723912</v>
      </c>
      <c r="E12" s="195">
        <f>'1-sz mell bev.'!E26</f>
        <v>354028023</v>
      </c>
    </row>
    <row r="13" spans="1:5" ht="41.25" customHeight="1" thickBot="1">
      <c r="A13" s="192" t="s">
        <v>35</v>
      </c>
      <c r="B13" s="193" t="s">
        <v>127</v>
      </c>
      <c r="C13" s="195">
        <v>12944000</v>
      </c>
      <c r="D13" s="195"/>
      <c r="E13" s="195">
        <f>'1-sz mell bev.'!E20</f>
        <v>17181000</v>
      </c>
    </row>
    <row r="14" spans="1:5" ht="34.5" customHeight="1" thickBot="1">
      <c r="A14" s="192" t="s">
        <v>47</v>
      </c>
      <c r="B14" s="193" t="s">
        <v>48</v>
      </c>
      <c r="C14" s="196" t="e">
        <f>SUM(C8:C13)</f>
        <v>#REF!</v>
      </c>
      <c r="D14" s="196" t="e">
        <f>SUM(D8:D13)</f>
        <v>#REF!</v>
      </c>
      <c r="E14" s="196">
        <f>SUM(E8:E13)</f>
        <v>1108524293</v>
      </c>
    </row>
    <row r="15" spans="1:5" ht="34.5" customHeight="1" thickBot="1">
      <c r="A15" s="192"/>
      <c r="B15" s="193"/>
      <c r="C15" s="196"/>
      <c r="D15" s="196"/>
      <c r="E15" s="196"/>
    </row>
    <row r="16" spans="1:5" ht="34.5" customHeight="1" thickBot="1">
      <c r="A16" s="192" t="s">
        <v>19</v>
      </c>
      <c r="B16" s="193" t="s">
        <v>1</v>
      </c>
      <c r="C16" s="195" t="e">
        <f>'1-mell.kiad.'!#REF!</f>
        <v>#REF!</v>
      </c>
      <c r="D16" s="195" t="e">
        <f>'1-mell.kiad.'!#REF!</f>
        <v>#REF!</v>
      </c>
      <c r="E16" s="195">
        <f>'1-mell.kiad.'!E4</f>
        <v>216000000</v>
      </c>
    </row>
    <row r="17" spans="1:5" ht="34.5" customHeight="1" thickBot="1">
      <c r="A17" s="192" t="s">
        <v>20</v>
      </c>
      <c r="B17" s="193" t="s">
        <v>2</v>
      </c>
      <c r="C17" s="195" t="e">
        <f>'1-mell.kiad.'!#REF!</f>
        <v>#REF!</v>
      </c>
      <c r="D17" s="195" t="e">
        <f>'1-mell.kiad.'!#REF!</f>
        <v>#REF!</v>
      </c>
      <c r="E17" s="195">
        <f>'1-mell.kiad.'!E5</f>
        <v>34500000</v>
      </c>
    </row>
    <row r="18" spans="1:5" ht="34.5" customHeight="1" thickBot="1">
      <c r="A18" s="192" t="s">
        <v>21</v>
      </c>
      <c r="B18" s="197" t="s">
        <v>128</v>
      </c>
      <c r="C18" s="195" t="e">
        <f>'1-mell.kiad.'!#REF!</f>
        <v>#REF!</v>
      </c>
      <c r="D18" s="195" t="e">
        <f>'1-mell.kiad.'!#REF!</f>
        <v>#REF!</v>
      </c>
      <c r="E18" s="195">
        <f>'1-mell.kiad.'!E6</f>
        <v>519248681</v>
      </c>
    </row>
    <row r="19" spans="1:5" ht="34.5" customHeight="1" thickBot="1">
      <c r="A19" s="192" t="s">
        <v>22</v>
      </c>
      <c r="B19" s="197" t="s">
        <v>49</v>
      </c>
      <c r="C19" s="195" t="e">
        <f>'1-mell.kiad.'!#REF!</f>
        <v>#REF!</v>
      </c>
      <c r="D19" s="195" t="e">
        <f>'1-mell.kiad.'!#REF!</f>
        <v>#REF!</v>
      </c>
      <c r="E19" s="195">
        <f>'1-mell.kiad.'!E7</f>
        <v>8000000</v>
      </c>
    </row>
    <row r="20" spans="1:5" ht="34.5" customHeight="1" thickBot="1">
      <c r="A20" s="192" t="s">
        <v>23</v>
      </c>
      <c r="B20" s="197" t="s">
        <v>129</v>
      </c>
      <c r="C20" s="195" t="e">
        <f>'1-mell.kiad.'!#REF!</f>
        <v>#REF!</v>
      </c>
      <c r="D20" s="195" t="e">
        <f>'1-mell.kiad.'!#REF!</f>
        <v>#REF!</v>
      </c>
      <c r="E20" s="195">
        <f>'1-mell.kiad.'!E9</f>
        <v>157696260</v>
      </c>
    </row>
    <row r="21" spans="1:5" ht="34.5" customHeight="1" thickBot="1">
      <c r="A21" s="192" t="s">
        <v>35</v>
      </c>
      <c r="B21" s="197" t="s">
        <v>130</v>
      </c>
      <c r="C21" s="195" t="e">
        <f>'1-mell.kiad.'!#REF!</f>
        <v>#REF!</v>
      </c>
      <c r="D21" s="195">
        <v>1312400</v>
      </c>
      <c r="E21" s="195">
        <f>'1-mell.kiad.'!E10</f>
        <v>157910000</v>
      </c>
    </row>
    <row r="22" spans="1:5" ht="34.5" customHeight="1" thickBot="1">
      <c r="A22" s="192" t="s">
        <v>47</v>
      </c>
      <c r="B22" s="197" t="s">
        <v>52</v>
      </c>
      <c r="C22" s="195">
        <v>50559000</v>
      </c>
      <c r="D22" s="195">
        <v>-45559000</v>
      </c>
      <c r="E22" s="195">
        <f>SUM(C22:D22)</f>
        <v>5000000</v>
      </c>
    </row>
    <row r="23" spans="1:5" ht="34.5" customHeight="1" thickBot="1">
      <c r="A23" s="192" t="s">
        <v>50</v>
      </c>
      <c r="B23" s="197" t="s">
        <v>96</v>
      </c>
      <c r="C23" s="195" t="e">
        <f>'1-mell.kiad.'!#REF!</f>
        <v>#REF!</v>
      </c>
      <c r="D23" s="195" t="e">
        <f>'1-mell.kiad.'!#REF!</f>
        <v>#REF!</v>
      </c>
      <c r="E23" s="195">
        <f>'1-mell.kiad.'!E20</f>
        <v>9471552</v>
      </c>
    </row>
    <row r="24" spans="1:5" ht="34.5" customHeight="1" thickBot="1">
      <c r="A24" s="192" t="s">
        <v>51</v>
      </c>
      <c r="B24" s="197" t="s">
        <v>53</v>
      </c>
      <c r="C24" s="196" t="e">
        <f>SUM(C16:C23)</f>
        <v>#REF!</v>
      </c>
      <c r="D24" s="196" t="e">
        <f>SUM(D16:D23)</f>
        <v>#REF!</v>
      </c>
      <c r="E24" s="196">
        <f>SUM(E16:E23)</f>
        <v>1107826493</v>
      </c>
    </row>
    <row r="25" spans="1:5" ht="32.25" customHeight="1">
      <c r="A25" s="162"/>
      <c r="B25" s="190"/>
      <c r="C25" s="190"/>
      <c r="D25" s="157"/>
      <c r="E25" s="341">
        <f>E14-E24</f>
        <v>697800</v>
      </c>
    </row>
    <row r="26" spans="1:5" ht="12.75">
      <c r="A26" s="157"/>
      <c r="B26" s="157"/>
      <c r="C26" s="157"/>
      <c r="D26" s="157"/>
      <c r="E26" s="157"/>
    </row>
    <row r="27" spans="1:5" ht="12.75">
      <c r="A27" s="157"/>
      <c r="B27" s="157"/>
      <c r="C27" s="157"/>
      <c r="D27" s="157"/>
      <c r="E27" s="157"/>
    </row>
    <row r="28" spans="1:5" ht="12.75">
      <c r="A28" s="157"/>
      <c r="B28" s="157"/>
      <c r="C28" s="157"/>
      <c r="D28" s="157"/>
      <c r="E28" s="157"/>
    </row>
    <row r="29" spans="1:5" ht="12.75">
      <c r="A29" s="157"/>
      <c r="B29" s="157"/>
      <c r="C29" s="157"/>
      <c r="D29" s="157"/>
      <c r="E29" s="157"/>
    </row>
  </sheetData>
  <sheetProtection/>
  <mergeCells count="6">
    <mergeCell ref="A6:B7"/>
    <mergeCell ref="C6:C7"/>
    <mergeCell ref="D6:D7"/>
    <mergeCell ref="E6:E7"/>
    <mergeCell ref="A4:E4"/>
    <mergeCell ref="A1:E1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9">
      <selection activeCell="A1" sqref="A1:G21"/>
    </sheetView>
  </sheetViews>
  <sheetFormatPr defaultColWidth="9.140625" defaultRowHeight="12.75"/>
  <cols>
    <col min="1" max="3" width="9.140625" style="3" customWidth="1"/>
    <col min="4" max="4" width="68.421875" style="3" customWidth="1"/>
    <col min="5" max="5" width="35.7109375" style="3" hidden="1" customWidth="1"/>
    <col min="6" max="6" width="30.140625" style="3" hidden="1" customWidth="1"/>
    <col min="7" max="7" width="35.57421875" style="3" customWidth="1"/>
    <col min="8" max="8" width="11.140625" style="3" bestFit="1" customWidth="1"/>
    <col min="9" max="9" width="10.7109375" style="3" bestFit="1" customWidth="1"/>
    <col min="10" max="10" width="9.140625" style="3" customWidth="1"/>
    <col min="11" max="11" width="10.7109375" style="3" bestFit="1" customWidth="1"/>
    <col min="12" max="16384" width="9.140625" style="3" customWidth="1"/>
  </cols>
  <sheetData>
    <row r="1" spans="1:7" ht="26.25">
      <c r="A1" s="393" t="s">
        <v>308</v>
      </c>
      <c r="B1" s="393"/>
      <c r="C1" s="393"/>
      <c r="D1" s="393"/>
      <c r="E1" s="394"/>
      <c r="F1" s="379"/>
      <c r="G1" s="379"/>
    </row>
    <row r="2" spans="1:7" ht="15.75">
      <c r="A2" s="162"/>
      <c r="B2" s="190"/>
      <c r="C2" s="190"/>
      <c r="D2" s="191"/>
      <c r="E2" s="190"/>
      <c r="F2" s="157"/>
      <c r="G2" s="157"/>
    </row>
    <row r="3" spans="1:7" ht="15.75">
      <c r="A3" s="162"/>
      <c r="B3" s="190"/>
      <c r="C3" s="190"/>
      <c r="D3" s="157"/>
      <c r="E3" s="187"/>
      <c r="F3" s="157"/>
      <c r="G3" s="157"/>
    </row>
    <row r="4" spans="1:7" ht="15.75">
      <c r="A4" s="162"/>
      <c r="B4" s="190"/>
      <c r="C4" s="190"/>
      <c r="D4" s="157"/>
      <c r="E4" s="187"/>
      <c r="F4" s="157"/>
      <c r="G4" s="157"/>
    </row>
    <row r="5" spans="1:7" ht="20.25">
      <c r="A5" s="392" t="s">
        <v>343</v>
      </c>
      <c r="B5" s="381"/>
      <c r="C5" s="381"/>
      <c r="D5" s="381"/>
      <c r="E5" s="381"/>
      <c r="F5" s="381"/>
      <c r="G5" s="381"/>
    </row>
    <row r="6" spans="1:7" ht="21" thickBot="1">
      <c r="A6" s="199"/>
      <c r="B6" s="199"/>
      <c r="C6" s="199"/>
      <c r="D6" s="199"/>
      <c r="E6" s="187"/>
      <c r="F6" s="157"/>
      <c r="G6" s="187" t="s">
        <v>177</v>
      </c>
    </row>
    <row r="7" spans="1:7" ht="13.5" customHeight="1" thickBot="1">
      <c r="A7" s="395" t="s">
        <v>54</v>
      </c>
      <c r="B7" s="395"/>
      <c r="C7" s="395"/>
      <c r="D7" s="395"/>
      <c r="E7" s="397" t="s">
        <v>201</v>
      </c>
      <c r="F7" s="397" t="s">
        <v>173</v>
      </c>
      <c r="G7" s="387" t="s">
        <v>307</v>
      </c>
    </row>
    <row r="8" spans="1:7" ht="45.75" customHeight="1" thickBot="1">
      <c r="A8" s="396"/>
      <c r="B8" s="396"/>
      <c r="C8" s="396"/>
      <c r="D8" s="396"/>
      <c r="E8" s="398"/>
      <c r="F8" s="398"/>
      <c r="G8" s="388"/>
    </row>
    <row r="9" spans="1:7" ht="27" thickBot="1">
      <c r="A9" s="200" t="s">
        <v>19</v>
      </c>
      <c r="B9" s="201" t="s">
        <v>55</v>
      </c>
      <c r="C9" s="202"/>
      <c r="D9" s="203"/>
      <c r="E9" s="204">
        <f>'4.sz-mell Berházások'!C28</f>
        <v>500000</v>
      </c>
      <c r="F9" s="205">
        <v>9226147</v>
      </c>
      <c r="G9" s="206">
        <f>'1-mell.kiad.'!E16</f>
        <v>47397800</v>
      </c>
    </row>
    <row r="10" spans="1:7" ht="26.25">
      <c r="A10" s="207" t="s">
        <v>20</v>
      </c>
      <c r="B10" s="208" t="s">
        <v>56</v>
      </c>
      <c r="C10" s="208"/>
      <c r="D10" s="209"/>
      <c r="E10" s="210" t="e">
        <f>'4.sz-mell Berházások'!#REF!</f>
        <v>#REF!</v>
      </c>
      <c r="F10" s="211" t="e">
        <f>'4.sz-mell Berházások'!#REF!</f>
        <v>#REF!</v>
      </c>
      <c r="G10" s="206">
        <f>'1-mell.kiad.'!E17</f>
        <v>38500000</v>
      </c>
    </row>
    <row r="11" spans="1:13" ht="26.25">
      <c r="A11" s="207" t="s">
        <v>21</v>
      </c>
      <c r="B11" s="208" t="s">
        <v>57</v>
      </c>
      <c r="C11" s="208"/>
      <c r="D11" s="209"/>
      <c r="E11" s="210">
        <v>0</v>
      </c>
      <c r="F11" s="211"/>
      <c r="G11" s="212">
        <f>SUM(E11:F11)</f>
        <v>0</v>
      </c>
      <c r="M11" s="157"/>
    </row>
    <row r="12" spans="1:7" ht="26.25">
      <c r="A12" s="207" t="s">
        <v>22</v>
      </c>
      <c r="B12" s="208" t="s">
        <v>58</v>
      </c>
      <c r="C12" s="208"/>
      <c r="D12" s="209"/>
      <c r="E12" s="210">
        <v>0</v>
      </c>
      <c r="F12" s="211"/>
      <c r="G12" s="212">
        <f>SUM(E12:F12)</f>
        <v>0</v>
      </c>
    </row>
    <row r="13" spans="1:7" ht="28.5" thickBot="1">
      <c r="A13" s="213"/>
      <c r="B13" s="214" t="s">
        <v>59</v>
      </c>
      <c r="C13" s="214"/>
      <c r="D13" s="215"/>
      <c r="E13" s="216" t="e">
        <f>SUM(E9:E12)</f>
        <v>#REF!</v>
      </c>
      <c r="F13" s="217" t="e">
        <f>SUM(F9:F12)</f>
        <v>#REF!</v>
      </c>
      <c r="G13" s="218">
        <f>SUM(G9:G12)</f>
        <v>85897800</v>
      </c>
    </row>
    <row r="14" spans="1:7" ht="26.25">
      <c r="A14" s="186"/>
      <c r="B14" s="219"/>
      <c r="C14" s="219"/>
      <c r="D14" s="220"/>
      <c r="E14" s="221"/>
      <c r="F14" s="221"/>
      <c r="G14" s="221"/>
    </row>
    <row r="15" spans="1:7" ht="26.25">
      <c r="A15" s="222"/>
      <c r="B15" s="223"/>
      <c r="C15" s="223"/>
      <c r="D15" s="224"/>
      <c r="E15" s="221"/>
      <c r="F15" s="221"/>
      <c r="G15" s="221"/>
    </row>
    <row r="16" spans="1:7" ht="27" thickBot="1">
      <c r="A16" s="186"/>
      <c r="B16" s="186"/>
      <c r="C16" s="186"/>
      <c r="D16" s="186"/>
      <c r="E16" s="225"/>
      <c r="F16" s="225"/>
      <c r="G16" s="225"/>
    </row>
    <row r="17" spans="1:7" ht="13.5" customHeight="1" thickBot="1">
      <c r="A17" s="399" t="s">
        <v>60</v>
      </c>
      <c r="B17" s="400"/>
      <c r="C17" s="400"/>
      <c r="D17" s="401"/>
      <c r="E17" s="397" t="s">
        <v>176</v>
      </c>
      <c r="F17" s="397" t="s">
        <v>173</v>
      </c>
      <c r="G17" s="387" t="s">
        <v>307</v>
      </c>
    </row>
    <row r="18" spans="1:7" ht="44.25" customHeight="1" thickBot="1">
      <c r="A18" s="402"/>
      <c r="B18" s="403"/>
      <c r="C18" s="403"/>
      <c r="D18" s="404"/>
      <c r="E18" s="405"/>
      <c r="F18" s="398"/>
      <c r="G18" s="388"/>
    </row>
    <row r="19" spans="1:7" ht="27" thickBot="1">
      <c r="A19" s="226" t="s">
        <v>19</v>
      </c>
      <c r="B19" s="208" t="s">
        <v>333</v>
      </c>
      <c r="C19" s="227"/>
      <c r="D19" s="209"/>
      <c r="E19" s="228">
        <v>51770000</v>
      </c>
      <c r="F19" s="228"/>
      <c r="G19" s="228">
        <f>'1-sz mell bev.'!E10</f>
        <v>22100000</v>
      </c>
    </row>
    <row r="20" spans="1:7" ht="27" thickBot="1">
      <c r="A20" s="226" t="s">
        <v>20</v>
      </c>
      <c r="B20" s="208" t="s">
        <v>200</v>
      </c>
      <c r="C20" s="227"/>
      <c r="D20" s="209"/>
      <c r="E20" s="228">
        <v>50000000</v>
      </c>
      <c r="F20" s="228"/>
      <c r="G20" s="228">
        <f>'1-sz mell bev.'!E19</f>
        <v>63100000</v>
      </c>
    </row>
    <row r="21" spans="1:7" ht="28.5" thickBot="1">
      <c r="A21" s="226" t="s">
        <v>161</v>
      </c>
      <c r="B21" s="229" t="s">
        <v>62</v>
      </c>
      <c r="C21" s="230"/>
      <c r="D21" s="231"/>
      <c r="E21" s="232">
        <f>SUM(E19:E20)</f>
        <v>101770000</v>
      </c>
      <c r="F21" s="232"/>
      <c r="G21" s="228">
        <f>SUM(G19:G20)</f>
        <v>85200000</v>
      </c>
    </row>
    <row r="22" spans="1:7" ht="30" customHeight="1">
      <c r="A22" s="157"/>
      <c r="B22" s="157"/>
      <c r="C22" s="157"/>
      <c r="D22" s="157"/>
      <c r="E22" s="157"/>
      <c r="F22" s="157"/>
      <c r="G22" s="341">
        <f>G21-G13</f>
        <v>-697800</v>
      </c>
    </row>
    <row r="23" spans="1:7" ht="12.75">
      <c r="A23" s="157"/>
      <c r="B23" s="157"/>
      <c r="C23" s="157"/>
      <c r="D23" s="157"/>
      <c r="E23" s="157"/>
      <c r="F23" s="157"/>
      <c r="G23" s="157"/>
    </row>
    <row r="24" spans="1:7" ht="12.75">
      <c r="A24" s="157"/>
      <c r="B24" s="157"/>
      <c r="C24" s="157"/>
      <c r="D24" s="157"/>
      <c r="E24" s="157" t="e">
        <f>E21-E13</f>
        <v>#REF!</v>
      </c>
      <c r="F24" s="157"/>
      <c r="G24" s="157"/>
    </row>
  </sheetData>
  <sheetProtection/>
  <mergeCells count="10">
    <mergeCell ref="A5:G5"/>
    <mergeCell ref="A1:G1"/>
    <mergeCell ref="A7:D8"/>
    <mergeCell ref="E7:E8"/>
    <mergeCell ref="A17:D18"/>
    <mergeCell ref="E17:E18"/>
    <mergeCell ref="F7:F8"/>
    <mergeCell ref="G7:G8"/>
    <mergeCell ref="F17:F18"/>
    <mergeCell ref="G17:G18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Tab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Sajáné</dc:creator>
  <cp:keywords/>
  <dc:description/>
  <cp:lastModifiedBy>user</cp:lastModifiedBy>
  <cp:lastPrinted>2024-02-14T11:56:36Z</cp:lastPrinted>
  <dcterms:created xsi:type="dcterms:W3CDTF">2012-01-19T06:54:16Z</dcterms:created>
  <dcterms:modified xsi:type="dcterms:W3CDTF">2024-02-14T12:27:49Z</dcterms:modified>
  <cp:category/>
  <cp:version/>
  <cp:contentType/>
  <cp:contentStatus/>
</cp:coreProperties>
</file>