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F:\Dokument\KÉPVISELŐ TESTÜLET\2023. évre\BALATONSZEMES\ELŐTERJESZTÉSEK\2023-06-22\"/>
    </mc:Choice>
  </mc:AlternateContent>
  <xr:revisionPtr revIDLastSave="0" documentId="13_ncr:1_{A0213FDA-4B85-4FC8-9223-C84D4B7345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ézmények" sheetId="2" r:id="rId1"/>
    <sheet name="Közvilágítás" sheetId="6" r:id="rId2"/>
  </sheets>
  <definedNames>
    <definedName name="_xlnm._FilterDatabase" localSheetId="0" hidden="1">Intézmények!$A$8:$AI$107</definedName>
    <definedName name="_xlnm._FilterDatabase" localSheetId="1" hidden="1">Közvilágítás!$A$8:$V$20</definedName>
  </definedNames>
  <calcPr calcId="181029"/>
</workbook>
</file>

<file path=xl/calcChain.xml><?xml version="1.0" encoding="utf-8"?>
<calcChain xmlns="http://schemas.openxmlformats.org/spreadsheetml/2006/main">
  <c r="L36" i="2" l="1"/>
  <c r="K34" i="2"/>
  <c r="L34" i="2"/>
  <c r="M34" i="2" s="1"/>
  <c r="Q12" i="2"/>
  <c r="T12" i="2" s="1"/>
  <c r="R12" i="2" s="1"/>
  <c r="L12" i="2"/>
  <c r="M12" i="2" s="1"/>
  <c r="K12" i="2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9" i="6"/>
  <c r="L10" i="2" l="1"/>
  <c r="L11" i="2"/>
  <c r="L13" i="2"/>
  <c r="M13" i="2" s="1"/>
  <c r="L14" i="2"/>
  <c r="M14" i="2" s="1"/>
  <c r="L15" i="2"/>
  <c r="L16" i="2"/>
  <c r="M16" i="2" s="1"/>
  <c r="L17" i="2"/>
  <c r="M17" i="2" s="1"/>
  <c r="L18" i="2"/>
  <c r="M18" i="2" s="1"/>
  <c r="L19" i="2"/>
  <c r="M19" i="2" s="1"/>
  <c r="L20" i="2"/>
  <c r="M20" i="2" s="1"/>
  <c r="L21" i="2"/>
  <c r="L22" i="2"/>
  <c r="L23" i="2"/>
  <c r="L24" i="2"/>
  <c r="L25" i="2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L35" i="2"/>
  <c r="M36" i="2"/>
  <c r="L37" i="2"/>
  <c r="L38" i="2"/>
  <c r="M38" i="2" s="1"/>
  <c r="L39" i="2"/>
  <c r="M39" i="2" s="1"/>
  <c r="L40" i="2"/>
  <c r="M40" i="2" s="1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9" i="2"/>
  <c r="M9" i="2" s="1"/>
  <c r="M10" i="2"/>
  <c r="M11" i="2"/>
  <c r="M15" i="2"/>
  <c r="M21" i="2"/>
  <c r="M22" i="2"/>
  <c r="M23" i="2"/>
  <c r="M24" i="2"/>
  <c r="M25" i="2"/>
  <c r="M33" i="2"/>
  <c r="M35" i="2"/>
  <c r="M37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Q10" i="2"/>
  <c r="Q11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9" i="2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T33" i="6" s="1"/>
  <c r="R33" i="6" s="1"/>
  <c r="Q34" i="6"/>
  <c r="Q35" i="6"/>
  <c r="Q36" i="6"/>
  <c r="Q37" i="6"/>
  <c r="T37" i="6" s="1"/>
  <c r="R37" i="6" s="1"/>
  <c r="Q38" i="6"/>
  <c r="Q9" i="6"/>
  <c r="L9" i="6"/>
  <c r="B6" i="6"/>
  <c r="T38" i="6"/>
  <c r="R38" i="6" s="1"/>
  <c r="L38" i="6"/>
  <c r="K38" i="6"/>
  <c r="L37" i="6"/>
  <c r="K37" i="6"/>
  <c r="T36" i="6"/>
  <c r="R36" i="6" s="1"/>
  <c r="L36" i="6"/>
  <c r="K36" i="6"/>
  <c r="T35" i="6"/>
  <c r="R35" i="6" s="1"/>
  <c r="L35" i="6"/>
  <c r="K35" i="6"/>
  <c r="T34" i="6"/>
  <c r="R34" i="6" s="1"/>
  <c r="L34" i="6"/>
  <c r="K34" i="6"/>
  <c r="L33" i="6"/>
  <c r="K33" i="6"/>
  <c r="T32" i="6"/>
  <c r="R32" i="6" s="1"/>
  <c r="L32" i="6"/>
  <c r="K32" i="6"/>
  <c r="T31" i="6"/>
  <c r="R31" i="6" s="1"/>
  <c r="L31" i="6"/>
  <c r="K31" i="6"/>
  <c r="T30" i="6"/>
  <c r="R30" i="6" s="1"/>
  <c r="L30" i="6"/>
  <c r="K30" i="6"/>
  <c r="T29" i="6"/>
  <c r="R29" i="6" s="1"/>
  <c r="L29" i="6"/>
  <c r="K29" i="6"/>
  <c r="T28" i="6"/>
  <c r="R28" i="6" s="1"/>
  <c r="L28" i="6"/>
  <c r="K28" i="6"/>
  <c r="T27" i="6"/>
  <c r="R27" i="6" s="1"/>
  <c r="L27" i="6"/>
  <c r="K27" i="6"/>
  <c r="T26" i="6"/>
  <c r="R26" i="6" s="1"/>
  <c r="L26" i="6"/>
  <c r="K26" i="6"/>
  <c r="T25" i="6"/>
  <c r="R25" i="6" s="1"/>
  <c r="L25" i="6"/>
  <c r="K25" i="6"/>
  <c r="T24" i="6"/>
  <c r="R24" i="6" s="1"/>
  <c r="L24" i="6"/>
  <c r="K24" i="6"/>
  <c r="T23" i="6"/>
  <c r="R23" i="6" s="1"/>
  <c r="L23" i="6"/>
  <c r="K23" i="6"/>
  <c r="T22" i="6"/>
  <c r="R22" i="6" s="1"/>
  <c r="L22" i="6"/>
  <c r="K22" i="6"/>
  <c r="T21" i="6"/>
  <c r="R21" i="6" s="1"/>
  <c r="L21" i="6"/>
  <c r="K21" i="6"/>
  <c r="B6" i="2"/>
  <c r="T20" i="6" l="1"/>
  <c r="R20" i="6" s="1"/>
  <c r="L20" i="6"/>
  <c r="K20" i="6"/>
  <c r="T19" i="6"/>
  <c r="R19" i="6" s="1"/>
  <c r="L19" i="6"/>
  <c r="K19" i="6"/>
  <c r="T18" i="6"/>
  <c r="L18" i="6"/>
  <c r="K18" i="6"/>
  <c r="T17" i="6"/>
  <c r="R17" i="6" s="1"/>
  <c r="L17" i="6"/>
  <c r="K17" i="6"/>
  <c r="T16" i="6"/>
  <c r="R16" i="6" s="1"/>
  <c r="L16" i="6"/>
  <c r="K16" i="6"/>
  <c r="T15" i="6"/>
  <c r="L15" i="6"/>
  <c r="K15" i="6"/>
  <c r="T14" i="6"/>
  <c r="L14" i="6"/>
  <c r="K14" i="6"/>
  <c r="T13" i="6"/>
  <c r="R13" i="6" s="1"/>
  <c r="L13" i="6"/>
  <c r="K13" i="6"/>
  <c r="T12" i="6"/>
  <c r="L12" i="6"/>
  <c r="K12" i="6"/>
  <c r="T11" i="6"/>
  <c r="R11" i="6" s="1"/>
  <c r="L11" i="6"/>
  <c r="K11" i="6"/>
  <c r="T10" i="6"/>
  <c r="L10" i="6"/>
  <c r="K10" i="6"/>
  <c r="T9" i="6"/>
  <c r="R9" i="6" s="1"/>
  <c r="K9" i="6"/>
  <c r="S6" i="6"/>
  <c r="R10" i="6" l="1"/>
  <c r="R14" i="6"/>
  <c r="R18" i="6"/>
  <c r="R12" i="6"/>
  <c r="R15" i="6"/>
  <c r="T6" i="6"/>
  <c r="R6" i="6" l="1"/>
  <c r="E4" i="6" s="1"/>
  <c r="E6" i="6" s="1"/>
  <c r="K9" i="2"/>
  <c r="T106" i="2" l="1"/>
  <c r="R106" i="2" s="1"/>
  <c r="T105" i="2"/>
  <c r="R105" i="2" s="1"/>
  <c r="T104" i="2"/>
  <c r="R104" i="2" s="1"/>
  <c r="T103" i="2"/>
  <c r="R103" i="2" s="1"/>
  <c r="T102" i="2"/>
  <c r="R102" i="2" s="1"/>
  <c r="T101" i="2"/>
  <c r="R101" i="2" s="1"/>
  <c r="T100" i="2"/>
  <c r="R100" i="2" s="1"/>
  <c r="T99" i="2"/>
  <c r="R99" i="2" s="1"/>
  <c r="T98" i="2"/>
  <c r="R98" i="2" s="1"/>
  <c r="T97" i="2"/>
  <c r="R97" i="2" s="1"/>
  <c r="T96" i="2"/>
  <c r="R96" i="2" s="1"/>
  <c r="T95" i="2"/>
  <c r="R95" i="2" s="1"/>
  <c r="T94" i="2"/>
  <c r="R94" i="2" s="1"/>
  <c r="T93" i="2"/>
  <c r="R93" i="2" s="1"/>
  <c r="T92" i="2"/>
  <c r="R92" i="2" s="1"/>
  <c r="T91" i="2"/>
  <c r="R91" i="2" s="1"/>
  <c r="T90" i="2"/>
  <c r="R90" i="2" s="1"/>
  <c r="T89" i="2"/>
  <c r="R89" i="2" s="1"/>
  <c r="T88" i="2"/>
  <c r="R88" i="2" s="1"/>
  <c r="T87" i="2"/>
  <c r="R87" i="2" s="1"/>
  <c r="T86" i="2"/>
  <c r="R86" i="2" s="1"/>
  <c r="T85" i="2"/>
  <c r="R85" i="2" s="1"/>
  <c r="T84" i="2"/>
  <c r="R84" i="2" s="1"/>
  <c r="T83" i="2"/>
  <c r="R83" i="2" s="1"/>
  <c r="T82" i="2"/>
  <c r="R82" i="2" s="1"/>
  <c r="T81" i="2"/>
  <c r="R81" i="2" s="1"/>
  <c r="T80" i="2"/>
  <c r="R80" i="2" s="1"/>
  <c r="T79" i="2"/>
  <c r="R79" i="2" s="1"/>
  <c r="T78" i="2"/>
  <c r="R78" i="2" s="1"/>
  <c r="T77" i="2"/>
  <c r="R77" i="2" s="1"/>
  <c r="T76" i="2"/>
  <c r="R76" i="2" s="1"/>
  <c r="T75" i="2"/>
  <c r="R75" i="2" s="1"/>
  <c r="T74" i="2"/>
  <c r="R74" i="2" s="1"/>
  <c r="T73" i="2"/>
  <c r="R73" i="2" s="1"/>
  <c r="T72" i="2"/>
  <c r="R72" i="2" s="1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T71" i="2" l="1"/>
  <c r="R71" i="2" s="1"/>
  <c r="T70" i="2"/>
  <c r="R70" i="2" s="1"/>
  <c r="S6" i="2"/>
  <c r="T107" i="2" l="1"/>
  <c r="R107" i="2" s="1"/>
  <c r="T69" i="2"/>
  <c r="R69" i="2" s="1"/>
  <c r="T68" i="2"/>
  <c r="R68" i="2" s="1"/>
  <c r="T67" i="2"/>
  <c r="R67" i="2" s="1"/>
  <c r="T66" i="2"/>
  <c r="R66" i="2" s="1"/>
  <c r="T65" i="2"/>
  <c r="R65" i="2" s="1"/>
  <c r="T64" i="2"/>
  <c r="R64" i="2" s="1"/>
  <c r="T63" i="2"/>
  <c r="R63" i="2" s="1"/>
  <c r="T62" i="2"/>
  <c r="R62" i="2" s="1"/>
  <c r="T61" i="2"/>
  <c r="R61" i="2" s="1"/>
  <c r="T60" i="2"/>
  <c r="R60" i="2" s="1"/>
  <c r="T59" i="2"/>
  <c r="R59" i="2" s="1"/>
  <c r="T58" i="2"/>
  <c r="R58" i="2" s="1"/>
  <c r="T57" i="2"/>
  <c r="R57" i="2" s="1"/>
  <c r="T56" i="2"/>
  <c r="R56" i="2" s="1"/>
  <c r="T55" i="2"/>
  <c r="R55" i="2" s="1"/>
  <c r="T54" i="2"/>
  <c r="R54" i="2" s="1"/>
  <c r="T53" i="2"/>
  <c r="R53" i="2" s="1"/>
  <c r="T52" i="2"/>
  <c r="R52" i="2" s="1"/>
  <c r="T51" i="2"/>
  <c r="R51" i="2" s="1"/>
  <c r="T50" i="2"/>
  <c r="R50" i="2" s="1"/>
  <c r="T49" i="2"/>
  <c r="R49" i="2" s="1"/>
  <c r="T48" i="2"/>
  <c r="R48" i="2" s="1"/>
  <c r="T47" i="2"/>
  <c r="R47" i="2" s="1"/>
  <c r="T46" i="2"/>
  <c r="R46" i="2" s="1"/>
  <c r="T45" i="2"/>
  <c r="R45" i="2" s="1"/>
  <c r="T44" i="2"/>
  <c r="R44" i="2" s="1"/>
  <c r="T43" i="2"/>
  <c r="R43" i="2" s="1"/>
  <c r="T42" i="2"/>
  <c r="R42" i="2" s="1"/>
  <c r="T41" i="2"/>
  <c r="R41" i="2" s="1"/>
  <c r="T40" i="2"/>
  <c r="R40" i="2" s="1"/>
  <c r="T39" i="2"/>
  <c r="R39" i="2" s="1"/>
  <c r="T38" i="2"/>
  <c r="R38" i="2" s="1"/>
  <c r="T37" i="2"/>
  <c r="R37" i="2" s="1"/>
  <c r="T36" i="2"/>
  <c r="R36" i="2" s="1"/>
  <c r="T35" i="2"/>
  <c r="R35" i="2" s="1"/>
  <c r="T34" i="2"/>
  <c r="R34" i="2" s="1"/>
  <c r="T33" i="2"/>
  <c r="R33" i="2" s="1"/>
  <c r="T32" i="2"/>
  <c r="R32" i="2" s="1"/>
  <c r="T31" i="2"/>
  <c r="R31" i="2" s="1"/>
  <c r="T30" i="2"/>
  <c r="R30" i="2" s="1"/>
  <c r="T29" i="2"/>
  <c r="R29" i="2" s="1"/>
  <c r="T28" i="2"/>
  <c r="R28" i="2" s="1"/>
  <c r="T27" i="2"/>
  <c r="R27" i="2" s="1"/>
  <c r="T26" i="2"/>
  <c r="R26" i="2" s="1"/>
  <c r="T25" i="2"/>
  <c r="R25" i="2" s="1"/>
  <c r="T24" i="2"/>
  <c r="R24" i="2" s="1"/>
  <c r="T23" i="2"/>
  <c r="R23" i="2" s="1"/>
  <c r="T22" i="2"/>
  <c r="R22" i="2" s="1"/>
  <c r="T21" i="2"/>
  <c r="R21" i="2" s="1"/>
  <c r="T20" i="2"/>
  <c r="R20" i="2" s="1"/>
  <c r="T19" i="2"/>
  <c r="R19" i="2" s="1"/>
  <c r="T15" i="2"/>
  <c r="R15" i="2" s="1"/>
  <c r="T14" i="2"/>
  <c r="R14" i="2" s="1"/>
  <c r="T13" i="2"/>
  <c r="R13" i="2" s="1"/>
  <c r="T11" i="2"/>
  <c r="R11" i="2" s="1"/>
  <c r="T10" i="2"/>
  <c r="R10" i="2" s="1"/>
  <c r="T9" i="2" l="1"/>
  <c r="R9" i="2" s="1"/>
  <c r="R6" i="2" s="1"/>
  <c r="E4" i="2" l="1"/>
  <c r="E6" i="2" s="1"/>
  <c r="T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 Attila</author>
  </authors>
  <commentList>
    <comment ref="W8" authorId="0" shapeId="0" xr:uid="{00000000-0006-0000-0200-000001000000}">
      <text>
        <r>
          <rPr>
            <b/>
            <sz val="10"/>
            <color indexed="81"/>
            <rFont val="Tahoma"/>
            <family val="2"/>
            <charset val="238"/>
          </rPr>
          <t>Jelenleg működtetnek-e háztartási méretű kiserőművet vagy tervezik-e annak létesítését, üzembeállítását a szerződés időtartama alatt?</t>
        </r>
      </text>
    </comment>
    <comment ref="X8" authorId="0" shapeId="0" xr:uid="{00000000-0006-0000-0200-000002000000}">
      <text>
        <r>
          <rPr>
            <b/>
            <sz val="10"/>
            <color indexed="81"/>
            <rFont val="Tahoma"/>
            <family val="2"/>
            <charset val="238"/>
          </rPr>
          <t>Ha igen, akkor primer energiaforrásonként megosztva mekkora ezek jelenlegi, illetve várható összes beépített teljesítménye?</t>
        </r>
      </text>
    </comment>
    <comment ref="Y8" authorId="0" shapeId="0" xr:uid="{00000000-0006-0000-0200-000003000000}">
      <text>
        <r>
          <rPr>
            <b/>
            <sz val="10"/>
            <color indexed="81"/>
            <rFont val="Tahoma"/>
            <family val="2"/>
            <charset val="238"/>
          </rPr>
          <t>Ha igen, akkor az így termelt vagy tervezetten termelt villamos energia mennyiség már levonásra került-e a várható mennyiségből?</t>
        </r>
      </text>
    </comment>
  </commentList>
</comments>
</file>

<file path=xl/sharedStrings.xml><?xml version="1.0" encoding="utf-8"?>
<sst xmlns="http://schemas.openxmlformats.org/spreadsheetml/2006/main" count="685" uniqueCount="242">
  <si>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</si>
  <si>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</si>
  <si>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</si>
  <si>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</si>
  <si>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</si>
  <si>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</si>
  <si>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</si>
  <si>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</si>
  <si>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</si>
  <si>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Mérési pont azonosító 
(POD) </t>
  </si>
  <si>
    <t>Fogyasztási hely jellege</t>
  </si>
  <si>
    <t>POD</t>
  </si>
  <si>
    <t>1031 Budapest, Anikó u. 4.</t>
  </si>
  <si>
    <t>6720 Szeged, Klauzál tér 1.</t>
  </si>
  <si>
    <t>3525 Miskolc, Dózsa utca 13.</t>
  </si>
  <si>
    <t>1132 Budapest, Váci út 72-74.</t>
  </si>
  <si>
    <t>4024 Debrecen, Kossuth Lajos u. 41. sz.</t>
  </si>
  <si>
    <t>7626 Pécs, Búza tér 8/A.</t>
  </si>
  <si>
    <t>Címe: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</si>
  <si>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</si>
  <si>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</si>
  <si>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</si>
  <si>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</si>
  <si>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</si>
  <si>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</si>
  <si>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</si>
  <si>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</si>
  <si>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</si>
  <si>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</si>
  <si>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</si>
  <si>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Számlafizető intézmény címe</t>
  </si>
  <si>
    <t>Fogyasztási hely címe</t>
  </si>
  <si>
    <t>9027 Győr, Kandó K. u. 11-13.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</si>
  <si>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</si>
  <si>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</si>
  <si>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</si>
  <si>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</si>
  <si>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</si>
  <si>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</si>
  <si>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</si>
  <si>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</si>
  <si>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</si>
  <si>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</si>
  <si>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</si>
  <si>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</si>
  <si>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</si>
  <si>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</si>
  <si>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</si>
  <si>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</si>
  <si>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</si>
  <si>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</si>
  <si>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</si>
  <si>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</si>
  <si>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</si>
  <si>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</si>
  <si>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</si>
  <si>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</si>
  <si>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</si>
  <si>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</si>
  <si>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</si>
  <si>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</si>
  <si>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</si>
  <si>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</si>
  <si>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…</t>
  </si>
  <si>
    <t>MEGJEGYZÉS</t>
  </si>
  <si>
    <t>51.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</si>
  <si>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</si>
  <si>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</si>
  <si>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</si>
  <si>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</si>
  <si>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</si>
  <si>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</si>
  <si>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</si>
  <si>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</si>
  <si>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</si>
  <si>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52.</t>
  </si>
  <si>
    <t>62.</t>
  </si>
  <si>
    <t>63.</t>
  </si>
  <si>
    <t>64.</t>
  </si>
  <si>
    <t>65.</t>
  </si>
  <si>
    <t>Fogyasztási hely neve</t>
  </si>
  <si>
    <t>A termelt mennyiség levonásra került a várható mennyiségből?
(IGEN /NEM)</t>
  </si>
  <si>
    <t>A kiserőmű teljesítménye
kWp</t>
  </si>
  <si>
    <t>Háztartási méretű kiserőmű működtetése és tervezése
(IGEN /NEM)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</si>
  <si>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</si>
  <si>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</si>
  <si>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</si>
  <si>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</si>
  <si>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</si>
  <si>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</si>
  <si>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</si>
  <si>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</si>
  <si>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</si>
  <si>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</si>
  <si>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</si>
  <si>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</si>
  <si>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</si>
  <si>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</si>
  <si>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</si>
  <si>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</si>
  <si>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</si>
  <si>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</si>
  <si>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</si>
  <si>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</si>
  <si>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</si>
  <si>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</si>
  <si>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</si>
  <si>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</si>
  <si>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</si>
  <si>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</si>
  <si>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</si>
  <si>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</si>
  <si>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</si>
  <si>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</si>
  <si>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</si>
  <si>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</si>
  <si>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</si>
  <si>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</si>
  <si>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</si>
  <si>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Szerződő intézmény székhelye</t>
  </si>
  <si>
    <t>Szám</t>
  </si>
  <si>
    <t>SOURCING HUNGARY KFT. - Villamos energia műszaki adatlap</t>
  </si>
  <si>
    <t>Szerződő intézmény neve</t>
  </si>
  <si>
    <t>Szerződő intézmény
adószáma</t>
  </si>
  <si>
    <t>Számlafizető intézmény neve</t>
  </si>
  <si>
    <t>Hálózati elosztó</t>
  </si>
  <si>
    <t>Korábbi szolgáltató</t>
  </si>
  <si>
    <t>Szerződési időszak kezdete</t>
  </si>
  <si>
    <t>Szerződési időszak vége</t>
  </si>
  <si>
    <t>Szerződött hónapok</t>
  </si>
  <si>
    <t>Tervezett éves fogyasztás (MÉF)</t>
  </si>
  <si>
    <t>Szerződött fogyasztási mennyiség</t>
  </si>
  <si>
    <t>Tervezett fogyasztási mennyiség a szerződéses időszakban</t>
  </si>
  <si>
    <t>NKM Energia Zrt.</t>
  </si>
  <si>
    <t>közvil</t>
  </si>
  <si>
    <t>Szerződött mennyiség</t>
  </si>
  <si>
    <t>Elosztó</t>
  </si>
  <si>
    <t>MAVIR Zrt.</t>
  </si>
  <si>
    <t>E.ON Észak-dunántúli Áramhálózati Zrt.</t>
  </si>
  <si>
    <t>E.ON Dél-dunántúli Áramhálózati Zrt.</t>
  </si>
  <si>
    <t>E.ON Tiszántúli Áramhálózati Zrt.</t>
  </si>
  <si>
    <t>ELMŰ Hálózati Kft.</t>
  </si>
  <si>
    <t>ÉMÁSZ Hálózati Kft.</t>
  </si>
  <si>
    <t>100</t>
  </si>
  <si>
    <t>110</t>
  </si>
  <si>
    <t>120</t>
  </si>
  <si>
    <t>130</t>
  </si>
  <si>
    <t>210</t>
  </si>
  <si>
    <t>220</t>
  </si>
  <si>
    <t>310</t>
  </si>
  <si>
    <t>MVM DÉMÁSZ Áramhálózati Kft.</t>
  </si>
  <si>
    <t>Balatonszemes Község Önkormányzata</t>
  </si>
  <si>
    <t>8636 Balatonszemes, Bajcsy-Zs u.  23.</t>
  </si>
  <si>
    <t>15396437-2-14</t>
  </si>
  <si>
    <t>8636 Balatonszemes, Bajcsy-Zs. u. 23.</t>
  </si>
  <si>
    <t>Élményfürdő</t>
  </si>
  <si>
    <t>8636 Balatonszemes, Berzsenyi u</t>
  </si>
  <si>
    <t>8636 Balatonszemes, Bajcsy-Zs u. 26-28.</t>
  </si>
  <si>
    <t xml:space="preserve">HU000120-11-S0000000000001464766 </t>
  </si>
  <si>
    <t>Domb u.</t>
  </si>
  <si>
    <t>8636 Balatonszemes, Domb u.</t>
  </si>
  <si>
    <t xml:space="preserve">HU000120-11-S0000000000000648452 </t>
  </si>
  <si>
    <t>Orvosi rendelő</t>
  </si>
  <si>
    <t>8636 Balatonszemes, Szabadság u. 24.</t>
  </si>
  <si>
    <t xml:space="preserve">HU000120-11-S0000000000001733736 </t>
  </si>
  <si>
    <t>Szökőkút</t>
  </si>
  <si>
    <t xml:space="preserve">HU000120-11-S0000000000001635379 </t>
  </si>
  <si>
    <t>Piac</t>
  </si>
  <si>
    <t>8636 Balatonszemes, Kossuth u. Hrsz 1313/2</t>
  </si>
  <si>
    <t>HU000120-11-S00000000000001905243</t>
  </si>
  <si>
    <t xml:space="preserve"> Gárdonyi G. u. 1913. ép. közterület</t>
  </si>
  <si>
    <t xml:space="preserve"> 8636 Balatonszemes, Gárdonyi G. u. 1913. ép. közterület</t>
  </si>
  <si>
    <t xml:space="preserve">HU000120-11-S0000000000001622414 </t>
  </si>
  <si>
    <t>Rock Kemping</t>
  </si>
  <si>
    <t>8636 Balatonszemes, .Hrsz: 2040/5 ép.,</t>
  </si>
  <si>
    <t>MVM Next Energiakereskedelmi Zrt.</t>
  </si>
  <si>
    <t>távmért</t>
  </si>
  <si>
    <t>profilos</t>
  </si>
  <si>
    <t>IGEN</t>
  </si>
  <si>
    <t xml:space="preserve">HU000120-11-S0000000000001672965 </t>
  </si>
  <si>
    <t>Szőlőhegy</t>
  </si>
  <si>
    <t>8636 Balatonszemes, Szőlőhegy</t>
  </si>
  <si>
    <t>HU000120-11-S00000000000000658738</t>
  </si>
  <si>
    <t>Szabadság u. 24</t>
  </si>
  <si>
    <t>HU000120-11-S00000000000000686394</t>
  </si>
  <si>
    <t>Temető</t>
  </si>
  <si>
    <t xml:space="preserve">HU000120F11-UELMENYFURDO-BSZEMES </t>
  </si>
  <si>
    <t>Közvilágítás</t>
  </si>
  <si>
    <t>8636 Balatonszemes, Ady Endre u. 6.</t>
  </si>
  <si>
    <t>HU000120-11-S00000000000000027996</t>
  </si>
  <si>
    <t>Audax Renewables Kft.</t>
  </si>
  <si>
    <t>Fő u. 28.</t>
  </si>
  <si>
    <t>8636 Balatonszemes, Fő u. 28.</t>
  </si>
  <si>
    <t>HU000120-11-S00000000000000027983</t>
  </si>
  <si>
    <t>Vasútállomás</t>
  </si>
  <si>
    <t>8636 Balatonszemes, Vasútállomás O/A</t>
  </si>
  <si>
    <t>HU000120-11-S00000000000000027990</t>
  </si>
  <si>
    <t>Kisfaludy u. 1233</t>
  </si>
  <si>
    <t>8636 Balatonszemes, Kisfaludy u. 1233</t>
  </si>
  <si>
    <t>HU000120-11-S00000000000001599515</t>
  </si>
  <si>
    <t>Táncsics Mihály u. 2040/4 hrsz</t>
  </si>
  <si>
    <t>8636 Balatonszemes, Táncsics Mihály u. 2040/4 hrsz.</t>
  </si>
  <si>
    <t>HU000120-11-S00000000000001599528</t>
  </si>
  <si>
    <t>Bajcsy-Zsilinszky u. 23.</t>
  </si>
  <si>
    <t>HU000120-11-S00000000000000678761</t>
  </si>
  <si>
    <t>HU000120-11-S00000000000000027987</t>
  </si>
  <si>
    <t>HU000120-11-S00000000000000027982</t>
  </si>
  <si>
    <t>Gárdonyi Géza u. 1.</t>
  </si>
  <si>
    <t>8636 Balatonszemes, Gárdonyi Géza u. 1.</t>
  </si>
  <si>
    <t>HU000120-11-S00000000000000028166</t>
  </si>
  <si>
    <t>Szabadság u. 1.</t>
  </si>
  <si>
    <t>8636 Balatonszemes, Szabadság u. 1.</t>
  </si>
  <si>
    <t>HU000120-11-S00000000000000027985</t>
  </si>
  <si>
    <t>Berzsenyi Dániel u.</t>
  </si>
  <si>
    <t>8636 Balatonszemes, Berzsenyi Dániel u.</t>
  </si>
  <si>
    <t>HU000120-11-S00000000000000040484</t>
  </si>
  <si>
    <t>Bajcsy-Zsilinszky u.  Jelzőlámpa</t>
  </si>
  <si>
    <t>8636 Balatonszemes, Bajcsy-Zsilinszky u.</t>
  </si>
  <si>
    <t>HU000120-11-S00000000000000027977</t>
  </si>
  <si>
    <t>Ady Endre u. 1.</t>
  </si>
  <si>
    <t>8636 Balatonszemes, Ady Endre u. 1.</t>
  </si>
  <si>
    <t>HU000120-11-S00000000000000027981</t>
  </si>
  <si>
    <t>Szabadság u. 24.</t>
  </si>
  <si>
    <t>HU000120-11-S00000000000000027986</t>
  </si>
  <si>
    <t>HU000120-11-S00000000000001411840</t>
  </si>
  <si>
    <t xml:space="preserve">Bajcsy-Zsilinszky u. 52. 1633 hrsz. </t>
  </si>
  <si>
    <t xml:space="preserve">8636 Balatonszemes, Bajcsy-Zsilinszky u. 52. 1633 hrsz. </t>
  </si>
  <si>
    <t>Bajcsy-Zsilinszky u. 52.</t>
  </si>
  <si>
    <t xml:space="preserve">8636 Balatonszemes, Bajcsy-Zsilinszky u. 52.  </t>
  </si>
  <si>
    <t>HU000120-11-S00000000000000664207</t>
  </si>
  <si>
    <t>8636 Balatonszemes, Bajcsy-Zsilinszky u. 52.</t>
  </si>
  <si>
    <t>HU000120-11-S00000000000000679352</t>
  </si>
  <si>
    <t>HU000120-11-S00000000000001587783</t>
  </si>
  <si>
    <t>vezérelt</t>
  </si>
  <si>
    <t>HU000120-11-S00000000000001587784</t>
  </si>
  <si>
    <t>HU000120-11-S00000000000001587782</t>
  </si>
  <si>
    <t>Balatonszemes Nyitnikék Óvoda és Mini Bölcsőde</t>
  </si>
  <si>
    <t>8636 Balatonszemes, Szabadság u. 54.</t>
  </si>
  <si>
    <t>16800579-2-14</t>
  </si>
  <si>
    <t>Szabadság u. 54.</t>
  </si>
  <si>
    <t>HU000120-11-S00000000000000028165</t>
  </si>
  <si>
    <t>HU000120-11-S00000000000001639796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</si>
</sst>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&quot; kWh&quot;"/>
    <numFmt numFmtId="166" formatCode="#,###&quot; hónap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13"/>
      <color rgb="FF000066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EB9C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</borders>
  <cellStyleXfs count="8">
    <xf numFmtId="0" fontId="0" fillId="0" borderId="0"/>
    <xf numFmtId="0" fontId="4" fillId="5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6" fillId="7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10" borderId="1" xfId="0" applyFont="1" applyFill="1" applyBorder="1" applyAlignment="1">
      <alignment horizontal="center" vertical="center" textRotation="90" wrapText="1"/>
    </xf>
    <xf numFmtId="0" fontId="8" fillId="1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/>
    <xf numFmtId="0" fontId="10" fillId="6" borderId="1" xfId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" fontId="10" fillId="6" borderId="1" xfId="1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6" fontId="6" fillId="7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9" fontId="16" fillId="7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14" fontId="1" fillId="7" borderId="7" xfId="7" applyNumberFormat="1" applyFill="1" applyBorder="1"/>
    <xf numFmtId="165" fontId="9" fillId="7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3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wrapText="1"/>
    </xf>
    <xf numFmtId="3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7" borderId="7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</cellXfs>
  <cellStyles count="8">
    <cellStyle name="Ezres 2" xfId="4" xr:uid="{00000000-0005-0000-0000-000001000000}"/>
    <cellStyle name="Normál" xfId="0" builtinId="0"/>
    <cellStyle name="Normál 2" xfId="2" xr:uid="{00000000-0005-0000-0000-000003000000}"/>
    <cellStyle name="Normál 2 2" xfId="3" xr:uid="{00000000-0005-0000-0000-000004000000}"/>
    <cellStyle name="Normál 2 2 2" xfId="6" xr:uid="{00000000-0005-0000-0000-000005000000}"/>
    <cellStyle name="Normál 3" xfId="5" xr:uid="{00000000-0005-0000-0000-000006000000}"/>
    <cellStyle name="Normál 4" xfId="7" xr:uid="{3B29C5E6-7139-44CE-86D2-B14B9A9D0D6A}"/>
    <cellStyle name="Semleges" xfId="1" builtinId="28"/>
  </cellStyles>
  <dxfs count="18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66"/>
      <color rgb="FFFFCC99"/>
      <color rgb="FF99CCFF"/>
      <color rgb="FFFFFF99"/>
      <color rgb="FFCC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39522</xdr:colOff>
      <xdr:row>1</xdr:row>
      <xdr:rowOff>48355</xdr:rowOff>
    </xdr:from>
    <xdr:to>
      <xdr:col>2</xdr:col>
      <xdr:colOff>377190</xdr:colOff>
      <xdr:row>1</xdr:row>
      <xdr:rowOff>352425</xdr:rowOff>
    </xdr:to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291DF55C-1DC3-4291-AD6E-B00AD6BB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47" y="124555"/>
          <a:ext cx="642468" cy="304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58572</xdr:colOff>
      <xdr:row>1</xdr:row>
      <xdr:rowOff>48355</xdr:rowOff>
    </xdr:from>
    <xdr:to>
      <xdr:col>2</xdr:col>
      <xdr:colOff>396240</xdr:colOff>
      <xdr:row>1</xdr:row>
      <xdr:rowOff>352425</xdr:rowOff>
    </xdr:to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CBC51DEF-32F5-4876-8302-80A534D5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97" y="124555"/>
          <a:ext cx="642468" cy="304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107"/>
  <sheetViews>
    <sheetView tabSelected="1" zoomScaleNormal="100" workbookViewId="0">
      <pane xSplit="3" ySplit="8" topLeftCell="D9" activePane="bottomRight" state="frozen"/>
      <selection activeCell="BF12" sqref="BF12:BF111"/>
      <selection pane="topRight" activeCell="BF12" sqref="BF12:BF111"/>
      <selection pane="bottomLeft" activeCell="BF12" sqref="BF12:BF111"/>
      <selection pane="bottomRight" activeCell="K27" sqref="K27"/>
    </sheetView>
  </sheetViews>
  <sheetFormatPr defaultColWidth="9.140625" defaultRowHeight="12.75" x14ac:dyDescent="0.2"/>
  <cols>
    <col min="1" max="1" width="1.28515625" style="7" customWidth="1"/>
    <col min="2" max="2" width="4.5703125" style="8" customWidth="1"/>
    <col min="3" max="4" width="39.42578125" style="9" customWidth="1"/>
    <col min="5" max="5" width="21.85546875" style="9" customWidth="1"/>
    <col min="6" max="7" width="39.42578125" style="10" customWidth="1"/>
    <col min="8" max="9" width="43.28515625" style="10" customWidth="1"/>
    <col min="10" max="10" width="37.7109375" style="10" bestFit="1" customWidth="1"/>
    <col min="11" max="11" width="6.140625" style="10" customWidth="1"/>
    <col min="12" max="12" width="8.140625" style="10" customWidth="1"/>
    <col min="13" max="13" width="27.85546875" style="10" customWidth="1"/>
    <col min="14" max="14" width="27.28515625" style="10" customWidth="1"/>
    <col min="15" max="16" width="16.28515625" style="10" customWidth="1"/>
    <col min="17" max="17" width="11.140625" style="10" customWidth="1"/>
    <col min="18" max="20" width="20.42578125" style="10" customWidth="1"/>
    <col min="21" max="21" width="12.7109375" style="10" customWidth="1"/>
    <col min="22" max="22" width="1.7109375" style="7" customWidth="1"/>
    <col min="23" max="23" width="22.85546875" style="7" customWidth="1"/>
    <col min="24" max="24" width="14.7109375" style="11" customWidth="1"/>
    <col min="25" max="25" width="24.140625" style="7" customWidth="1"/>
    <col min="26" max="26" width="26.28515625" style="7" customWidth="1"/>
    <col min="27" max="27" width="6.140625" style="7" customWidth="1"/>
    <col min="28" max="35" width="9.140625" style="7" hidden="1" customWidth="1"/>
    <col min="36" max="16384" width="9.140625" style="7"/>
  </cols>
  <sheetData>
    <row r="1" spans="2:35" ht="6" customHeight="1" x14ac:dyDescent="0.2"/>
    <row r="2" spans="2:35" ht="30" customHeight="1" x14ac:dyDescent="0.2">
      <c r="B2" s="56" t="s">
        <v>121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AB2" s="12" t="s">
        <v>11</v>
      </c>
      <c r="AC2" s="13" t="s">
        <v>143</v>
      </c>
      <c r="AD2" s="13" t="s">
        <v>144</v>
      </c>
      <c r="AE2" s="13" t="s">
        <v>145</v>
      </c>
      <c r="AF2" s="13" t="s">
        <v>146</v>
      </c>
      <c r="AG2" s="13" t="s">
        <v>147</v>
      </c>
      <c r="AH2" s="13" t="s">
        <v>148</v>
      </c>
      <c r="AI2" s="13" t="s">
        <v>149</v>
      </c>
    </row>
    <row r="3" spans="2:35" ht="6" customHeight="1" x14ac:dyDescent="0.2"/>
    <row r="4" spans="2:35" ht="24.95" customHeight="1" x14ac:dyDescent="0.2">
      <c r="B4" s="51" t="s">
        <v>135</v>
      </c>
      <c r="C4" s="52"/>
      <c r="D4" s="53"/>
      <c r="E4" s="34">
        <f>R6</f>
        <v>167215</v>
      </c>
      <c r="R4" s="35">
        <v>0.85</v>
      </c>
      <c r="S4" s="35">
        <v>0.3</v>
      </c>
      <c r="AB4" s="14" t="s">
        <v>136</v>
      </c>
      <c r="AC4" s="15" t="s">
        <v>137</v>
      </c>
      <c r="AD4" s="15" t="s">
        <v>138</v>
      </c>
      <c r="AE4" s="15" t="s">
        <v>139</v>
      </c>
      <c r="AF4" s="15" t="s">
        <v>140</v>
      </c>
      <c r="AG4" s="15" t="s">
        <v>141</v>
      </c>
      <c r="AH4" s="15" t="s">
        <v>142</v>
      </c>
      <c r="AI4" s="15" t="s">
        <v>150</v>
      </c>
    </row>
    <row r="5" spans="2:35" ht="6" customHeight="1" x14ac:dyDescent="0.2"/>
    <row r="6" spans="2:35" ht="24.95" customHeight="1" x14ac:dyDescent="0.2">
      <c r="B6" s="51" t="str">
        <f>"Max. mennyiség: szerződött mennyiség +"&amp;TEXT(S4,"0%")</f>
        <v>Max. mennyiség: szerződött mennyiség +30%</v>
      </c>
      <c r="C6" s="52"/>
      <c r="D6" s="53"/>
      <c r="E6" s="34">
        <f>ROUND((1+$S$4)*E4,0)</f>
        <v>217380</v>
      </c>
      <c r="R6" s="36">
        <f>SUM(R9:R107)</f>
        <v>167215</v>
      </c>
      <c r="S6" s="37">
        <f>SUM(S9:S107)</f>
        <v>196720</v>
      </c>
      <c r="T6" s="36">
        <f>SUM(T9:T107)</f>
        <v>196723</v>
      </c>
      <c r="AB6" s="14" t="s">
        <v>18</v>
      </c>
      <c r="AC6" s="15" t="s">
        <v>12</v>
      </c>
      <c r="AD6" s="15" t="s">
        <v>32</v>
      </c>
      <c r="AE6" s="15" t="s">
        <v>17</v>
      </c>
      <c r="AF6" s="15" t="s">
        <v>16</v>
      </c>
      <c r="AG6" s="15" t="s">
        <v>15</v>
      </c>
      <c r="AH6" s="15" t="s">
        <v>14</v>
      </c>
      <c r="AI6" s="15" t="s">
        <v>13</v>
      </c>
    </row>
    <row r="7" spans="2:35" ht="6" customHeight="1" x14ac:dyDescent="0.2">
      <c r="R7" s="7"/>
      <c r="S7" s="7"/>
      <c r="T7" s="7"/>
    </row>
    <row r="8" spans="2:35" s="2" customFormat="1" ht="46.15" customHeight="1" x14ac:dyDescent="0.2">
      <c r="B8" s="3" t="s">
        <v>120</v>
      </c>
      <c r="C8" s="4" t="s">
        <v>122</v>
      </c>
      <c r="D8" s="4" t="s">
        <v>119</v>
      </c>
      <c r="E8" s="4" t="s">
        <v>123</v>
      </c>
      <c r="F8" s="4" t="s">
        <v>124</v>
      </c>
      <c r="G8" s="4" t="s">
        <v>30</v>
      </c>
      <c r="H8" s="4" t="s">
        <v>80</v>
      </c>
      <c r="I8" s="4" t="s">
        <v>31</v>
      </c>
      <c r="J8" s="54" t="s">
        <v>9</v>
      </c>
      <c r="K8" s="55"/>
      <c r="L8" s="54" t="s">
        <v>125</v>
      </c>
      <c r="M8" s="55"/>
      <c r="N8" s="4" t="s">
        <v>126</v>
      </c>
      <c r="O8" s="4" t="s">
        <v>127</v>
      </c>
      <c r="P8" s="4" t="s">
        <v>128</v>
      </c>
      <c r="Q8" s="4" t="s">
        <v>129</v>
      </c>
      <c r="R8" s="4" t="s">
        <v>131</v>
      </c>
      <c r="S8" s="4" t="s">
        <v>130</v>
      </c>
      <c r="T8" s="4" t="s">
        <v>132</v>
      </c>
      <c r="U8" s="4" t="s">
        <v>10</v>
      </c>
      <c r="W8" s="5" t="s">
        <v>83</v>
      </c>
      <c r="X8" s="6" t="s">
        <v>82</v>
      </c>
      <c r="Y8" s="5" t="s">
        <v>81</v>
      </c>
      <c r="Z8" s="5" t="s">
        <v>64</v>
      </c>
    </row>
    <row r="9" spans="2:35" s="44" customFormat="1" ht="15" customHeight="1" x14ac:dyDescent="0.25">
      <c r="B9" s="40" t="s">
        <v>0</v>
      </c>
      <c r="C9" s="39" t="s">
        <v>151</v>
      </c>
      <c r="D9" s="17" t="s">
        <v>152</v>
      </c>
      <c r="E9" s="1" t="s">
        <v>153</v>
      </c>
      <c r="F9" s="17" t="s">
        <v>151</v>
      </c>
      <c r="G9" s="17" t="s">
        <v>154</v>
      </c>
      <c r="H9" s="38" t="s">
        <v>155</v>
      </c>
      <c r="I9" s="17" t="s">
        <v>156</v>
      </c>
      <c r="J9" s="17" t="s">
        <v>186</v>
      </c>
      <c r="K9" s="17" t="str">
        <f t="shared" ref="K9:K71" si="0">IF(J9="","",IF(LEN(J9)=33,"OK","NOK"))</f>
        <v>OK</v>
      </c>
      <c r="L9" s="17" t="str">
        <f>RIGHT(LEFT(J9,8),3)</f>
        <v>120</v>
      </c>
      <c r="M9" s="38" t="str">
        <f>IF(J9="","",HLOOKUP(L9,$AC$2:$AI$6,3,FALSE))</f>
        <v>E.ON Dél-dunántúli Áramhálózati Zrt.</v>
      </c>
      <c r="N9" s="38" t="s">
        <v>175</v>
      </c>
      <c r="O9" s="41">
        <v>44927</v>
      </c>
      <c r="P9" s="42">
        <v>45291</v>
      </c>
      <c r="Q9" s="23">
        <f>DATEDIF(O9,P9+1,"m")</f>
        <v>12</v>
      </c>
      <c r="R9" s="43">
        <f>$R$4*T9</f>
        <v>12750</v>
      </c>
      <c r="S9" s="27">
        <v>15000</v>
      </c>
      <c r="T9" s="43">
        <f t="shared" ref="T9:T39" si="1">ROUND(S9/12*Q9,0)</f>
        <v>15000</v>
      </c>
      <c r="U9" s="21" t="s">
        <v>176</v>
      </c>
      <c r="W9" s="41" t="s">
        <v>178</v>
      </c>
      <c r="X9" s="45"/>
      <c r="Y9" s="41"/>
      <c r="Z9" s="41"/>
    </row>
    <row r="10" spans="2:35" s="44" customFormat="1" ht="15" customHeight="1" x14ac:dyDescent="0.25">
      <c r="B10" s="40" t="s">
        <v>1</v>
      </c>
      <c r="C10" s="39" t="s">
        <v>151</v>
      </c>
      <c r="D10" s="17" t="s">
        <v>152</v>
      </c>
      <c r="E10" s="1" t="s">
        <v>153</v>
      </c>
      <c r="F10" s="17" t="s">
        <v>151</v>
      </c>
      <c r="G10" s="17" t="s">
        <v>154</v>
      </c>
      <c r="H10" s="38" t="s">
        <v>185</v>
      </c>
      <c r="I10" s="17" t="s">
        <v>157</v>
      </c>
      <c r="J10" s="46" t="s">
        <v>158</v>
      </c>
      <c r="K10" s="17" t="str">
        <f t="shared" si="0"/>
        <v>OK</v>
      </c>
      <c r="L10" s="17" t="str">
        <f t="shared" ref="L10:L72" si="2">RIGHT(LEFT(J10,8),3)</f>
        <v>120</v>
      </c>
      <c r="M10" s="38" t="str">
        <f t="shared" ref="M10:M72" si="3">IF(J10="","",HLOOKUP(L10,$AC$2:$AI$6,3,FALSE))</f>
        <v>E.ON Dél-dunántúli Áramhálózati Zrt.</v>
      </c>
      <c r="N10" s="38" t="s">
        <v>175</v>
      </c>
      <c r="O10" s="41">
        <v>44927</v>
      </c>
      <c r="P10" s="42">
        <v>45291</v>
      </c>
      <c r="Q10" s="23">
        <f t="shared" ref="Q10:Q72" si="4">DATEDIF(O10,P10+1,"m")</f>
        <v>12</v>
      </c>
      <c r="R10" s="43">
        <f t="shared" ref="R10:R72" si="5">$R$4*T10</f>
        <v>2283.1</v>
      </c>
      <c r="S10" s="27">
        <v>2686</v>
      </c>
      <c r="T10" s="43">
        <f t="shared" si="1"/>
        <v>2686</v>
      </c>
      <c r="U10" s="21" t="s">
        <v>177</v>
      </c>
      <c r="W10" s="41"/>
      <c r="X10" s="47"/>
      <c r="Y10" s="40"/>
      <c r="Z10" s="48"/>
    </row>
    <row r="11" spans="2:35" s="44" customFormat="1" ht="15" customHeight="1" x14ac:dyDescent="0.25">
      <c r="B11" s="40" t="s">
        <v>2</v>
      </c>
      <c r="C11" s="39" t="s">
        <v>151</v>
      </c>
      <c r="D11" s="17" t="s">
        <v>152</v>
      </c>
      <c r="E11" s="1" t="s">
        <v>153</v>
      </c>
      <c r="F11" s="17" t="s">
        <v>151</v>
      </c>
      <c r="G11" s="17" t="s">
        <v>154</v>
      </c>
      <c r="H11" s="38" t="s">
        <v>159</v>
      </c>
      <c r="I11" s="17" t="s">
        <v>160</v>
      </c>
      <c r="J11" s="46" t="s">
        <v>161</v>
      </c>
      <c r="K11" s="17" t="str">
        <f t="shared" si="0"/>
        <v>OK</v>
      </c>
      <c r="L11" s="17" t="str">
        <f t="shared" si="2"/>
        <v>120</v>
      </c>
      <c r="M11" s="38" t="str">
        <f t="shared" si="3"/>
        <v>E.ON Dél-dunántúli Áramhálózati Zrt.</v>
      </c>
      <c r="N11" s="38" t="s">
        <v>175</v>
      </c>
      <c r="O11" s="41">
        <v>44927</v>
      </c>
      <c r="P11" s="42">
        <v>45291</v>
      </c>
      <c r="Q11" s="23">
        <f t="shared" si="4"/>
        <v>12</v>
      </c>
      <c r="R11" s="43">
        <f t="shared" si="5"/>
        <v>226.1</v>
      </c>
      <c r="S11" s="27">
        <v>266</v>
      </c>
      <c r="T11" s="43">
        <f t="shared" si="1"/>
        <v>266</v>
      </c>
      <c r="U11" s="21" t="s">
        <v>177</v>
      </c>
      <c r="W11" s="41"/>
      <c r="X11" s="47"/>
      <c r="Y11" s="40"/>
      <c r="Z11" s="48"/>
    </row>
    <row r="12" spans="2:35" s="44" customFormat="1" ht="15" customHeight="1" x14ac:dyDescent="0.25">
      <c r="B12" s="40" t="s">
        <v>3</v>
      </c>
      <c r="C12" s="39" t="s">
        <v>151</v>
      </c>
      <c r="D12" s="17" t="s">
        <v>152</v>
      </c>
      <c r="E12" s="1" t="s">
        <v>153</v>
      </c>
      <c r="F12" s="17" t="s">
        <v>151</v>
      </c>
      <c r="G12" s="17" t="s">
        <v>154</v>
      </c>
      <c r="H12" s="38" t="s">
        <v>162</v>
      </c>
      <c r="I12" s="17" t="s">
        <v>163</v>
      </c>
      <c r="J12" s="17" t="s">
        <v>164</v>
      </c>
      <c r="K12" s="17" t="str">
        <f t="shared" si="0"/>
        <v>OK</v>
      </c>
      <c r="L12" s="17" t="str">
        <f t="shared" si="2"/>
        <v>120</v>
      </c>
      <c r="M12" s="38" t="str">
        <f t="shared" si="3"/>
        <v>E.ON Dél-dunántúli Áramhálózati Zrt.</v>
      </c>
      <c r="N12" s="38" t="s">
        <v>175</v>
      </c>
      <c r="O12" s="41">
        <v>44927</v>
      </c>
      <c r="P12" s="42">
        <v>45291</v>
      </c>
      <c r="Q12" s="23">
        <f t="shared" si="4"/>
        <v>12</v>
      </c>
      <c r="R12" s="43">
        <f t="shared" si="5"/>
        <v>4269.55</v>
      </c>
      <c r="S12" s="27">
        <v>5023</v>
      </c>
      <c r="T12" s="43">
        <f t="shared" si="1"/>
        <v>5023</v>
      </c>
      <c r="U12" s="21" t="s">
        <v>176</v>
      </c>
      <c r="W12" s="41"/>
      <c r="X12" s="47"/>
      <c r="Y12" s="40"/>
      <c r="Z12" s="48"/>
    </row>
    <row r="13" spans="2:35" s="44" customFormat="1" ht="15" customHeight="1" x14ac:dyDescent="0.25">
      <c r="B13" s="40" t="s">
        <v>4</v>
      </c>
      <c r="C13" s="39" t="s">
        <v>151</v>
      </c>
      <c r="D13" s="17" t="s">
        <v>152</v>
      </c>
      <c r="E13" s="1" t="s">
        <v>153</v>
      </c>
      <c r="F13" s="17" t="s">
        <v>151</v>
      </c>
      <c r="G13" s="17" t="s">
        <v>154</v>
      </c>
      <c r="H13" s="38" t="s">
        <v>165</v>
      </c>
      <c r="I13" s="17" t="s">
        <v>154</v>
      </c>
      <c r="J13" s="46" t="s">
        <v>166</v>
      </c>
      <c r="K13" s="17" t="str">
        <f t="shared" si="0"/>
        <v>OK</v>
      </c>
      <c r="L13" s="17" t="str">
        <f t="shared" si="2"/>
        <v>120</v>
      </c>
      <c r="M13" s="38" t="str">
        <f t="shared" si="3"/>
        <v>E.ON Dél-dunántúli Áramhálózati Zrt.</v>
      </c>
      <c r="N13" s="38" t="s">
        <v>175</v>
      </c>
      <c r="O13" s="41">
        <v>44927</v>
      </c>
      <c r="P13" s="42">
        <v>45291</v>
      </c>
      <c r="Q13" s="23">
        <f t="shared" si="4"/>
        <v>12</v>
      </c>
      <c r="R13" s="43">
        <f t="shared" si="5"/>
        <v>2214.25</v>
      </c>
      <c r="S13" s="27">
        <v>2605</v>
      </c>
      <c r="T13" s="43">
        <f t="shared" si="1"/>
        <v>2605</v>
      </c>
      <c r="U13" s="21" t="s">
        <v>177</v>
      </c>
      <c r="W13" s="41"/>
      <c r="X13" s="47"/>
      <c r="Y13" s="40"/>
      <c r="Z13" s="48"/>
    </row>
    <row r="14" spans="2:35" s="44" customFormat="1" ht="15" customHeight="1" x14ac:dyDescent="0.25">
      <c r="B14" s="40" t="s">
        <v>5</v>
      </c>
      <c r="C14" s="39" t="s">
        <v>151</v>
      </c>
      <c r="D14" s="17" t="s">
        <v>152</v>
      </c>
      <c r="E14" s="1" t="s">
        <v>153</v>
      </c>
      <c r="F14" s="17" t="s">
        <v>151</v>
      </c>
      <c r="G14" s="17" t="s">
        <v>154</v>
      </c>
      <c r="H14" s="38" t="s">
        <v>167</v>
      </c>
      <c r="I14" s="49" t="s">
        <v>168</v>
      </c>
      <c r="J14" s="17" t="s">
        <v>169</v>
      </c>
      <c r="K14" s="17" t="str">
        <f t="shared" si="0"/>
        <v>OK</v>
      </c>
      <c r="L14" s="17" t="str">
        <f t="shared" si="2"/>
        <v>120</v>
      </c>
      <c r="M14" s="38" t="str">
        <f t="shared" si="3"/>
        <v>E.ON Dél-dunántúli Áramhálózati Zrt.</v>
      </c>
      <c r="N14" s="38" t="s">
        <v>175</v>
      </c>
      <c r="O14" s="41">
        <v>44927</v>
      </c>
      <c r="P14" s="42">
        <v>45291</v>
      </c>
      <c r="Q14" s="23">
        <f t="shared" si="4"/>
        <v>12</v>
      </c>
      <c r="R14" s="43">
        <f t="shared" si="5"/>
        <v>297.5</v>
      </c>
      <c r="S14" s="27">
        <v>350</v>
      </c>
      <c r="T14" s="43">
        <f t="shared" si="1"/>
        <v>350</v>
      </c>
      <c r="U14" s="21" t="s">
        <v>177</v>
      </c>
      <c r="W14" s="41"/>
      <c r="X14" s="47"/>
      <c r="Y14" s="40"/>
      <c r="Z14" s="48"/>
    </row>
    <row r="15" spans="2:35" s="44" customFormat="1" ht="15" customHeight="1" x14ac:dyDescent="0.25">
      <c r="B15" s="40" t="s">
        <v>6</v>
      </c>
      <c r="C15" s="39" t="s">
        <v>151</v>
      </c>
      <c r="D15" s="17" t="s">
        <v>152</v>
      </c>
      <c r="E15" s="1" t="s">
        <v>153</v>
      </c>
      <c r="F15" s="17" t="s">
        <v>151</v>
      </c>
      <c r="G15" s="17" t="s">
        <v>154</v>
      </c>
      <c r="H15" s="46" t="s">
        <v>170</v>
      </c>
      <c r="I15" s="46" t="s">
        <v>171</v>
      </c>
      <c r="J15" s="46" t="s">
        <v>172</v>
      </c>
      <c r="K15" s="17" t="str">
        <f t="shared" si="0"/>
        <v>OK</v>
      </c>
      <c r="L15" s="17" t="str">
        <f t="shared" si="2"/>
        <v>120</v>
      </c>
      <c r="M15" s="38" t="str">
        <f t="shared" si="3"/>
        <v>E.ON Dél-dunántúli Áramhálózati Zrt.</v>
      </c>
      <c r="N15" s="38" t="s">
        <v>175</v>
      </c>
      <c r="O15" s="41">
        <v>44927</v>
      </c>
      <c r="P15" s="42">
        <v>45291</v>
      </c>
      <c r="Q15" s="23">
        <f t="shared" si="4"/>
        <v>12</v>
      </c>
      <c r="R15" s="43">
        <f t="shared" si="5"/>
        <v>475.15</v>
      </c>
      <c r="S15" s="27">
        <v>559</v>
      </c>
      <c r="T15" s="43">
        <f t="shared" si="1"/>
        <v>559</v>
      </c>
      <c r="U15" s="21" t="s">
        <v>177</v>
      </c>
      <c r="W15" s="41"/>
      <c r="X15" s="47"/>
      <c r="Y15" s="40"/>
      <c r="Z15" s="48"/>
    </row>
    <row r="16" spans="2:35" s="44" customFormat="1" ht="15" customHeight="1" x14ac:dyDescent="0.25">
      <c r="B16" s="40" t="s">
        <v>7</v>
      </c>
      <c r="C16" s="39" t="s">
        <v>151</v>
      </c>
      <c r="D16" s="17" t="s">
        <v>152</v>
      </c>
      <c r="E16" s="1" t="s">
        <v>153</v>
      </c>
      <c r="F16" s="17" t="s">
        <v>151</v>
      </c>
      <c r="G16" s="17" t="s">
        <v>154</v>
      </c>
      <c r="H16" s="50" t="s">
        <v>173</v>
      </c>
      <c r="I16" s="50" t="s">
        <v>174</v>
      </c>
      <c r="J16" s="46" t="s">
        <v>179</v>
      </c>
      <c r="K16" s="17" t="str">
        <f t="shared" si="0"/>
        <v>OK</v>
      </c>
      <c r="L16" s="17" t="str">
        <f t="shared" si="2"/>
        <v>120</v>
      </c>
      <c r="M16" s="38" t="str">
        <f t="shared" si="3"/>
        <v>E.ON Dél-dunántúli Áramhálózati Zrt.</v>
      </c>
      <c r="N16" s="38" t="s">
        <v>175</v>
      </c>
      <c r="O16" s="41">
        <v>44927</v>
      </c>
      <c r="P16" s="42">
        <v>45291</v>
      </c>
      <c r="Q16" s="23">
        <f t="shared" si="4"/>
        <v>12</v>
      </c>
      <c r="R16" s="43">
        <v>1</v>
      </c>
      <c r="S16" s="27">
        <v>0</v>
      </c>
      <c r="T16" s="43">
        <v>1</v>
      </c>
      <c r="U16" s="21" t="s">
        <v>177</v>
      </c>
      <c r="W16" s="41"/>
      <c r="X16" s="47"/>
      <c r="Y16" s="40"/>
      <c r="Z16" s="48"/>
    </row>
    <row r="17" spans="2:26" s="44" customFormat="1" ht="15" customHeight="1" x14ac:dyDescent="0.2">
      <c r="B17" s="40" t="s">
        <v>8</v>
      </c>
      <c r="C17" s="39" t="s">
        <v>151</v>
      </c>
      <c r="D17" s="17" t="s">
        <v>152</v>
      </c>
      <c r="E17" s="1" t="s">
        <v>153</v>
      </c>
      <c r="F17" s="17" t="s">
        <v>151</v>
      </c>
      <c r="G17" s="17" t="s">
        <v>154</v>
      </c>
      <c r="H17" s="17" t="s">
        <v>180</v>
      </c>
      <c r="I17" s="17" t="s">
        <v>181</v>
      </c>
      <c r="J17" s="17" t="s">
        <v>182</v>
      </c>
      <c r="K17" s="17" t="str">
        <f t="shared" si="0"/>
        <v>OK</v>
      </c>
      <c r="L17" s="17" t="str">
        <f t="shared" si="2"/>
        <v>120</v>
      </c>
      <c r="M17" s="38" t="str">
        <f t="shared" si="3"/>
        <v>E.ON Dél-dunántúli Áramhálózati Zrt.</v>
      </c>
      <c r="N17" s="38" t="s">
        <v>175</v>
      </c>
      <c r="O17" s="41">
        <v>44927</v>
      </c>
      <c r="P17" s="41">
        <v>45291</v>
      </c>
      <c r="Q17" s="23">
        <f t="shared" si="4"/>
        <v>12</v>
      </c>
      <c r="R17" s="43">
        <v>1</v>
      </c>
      <c r="S17" s="27">
        <v>0</v>
      </c>
      <c r="T17" s="43">
        <v>1</v>
      </c>
      <c r="U17" s="21" t="s">
        <v>177</v>
      </c>
      <c r="W17" s="41"/>
      <c r="X17" s="47"/>
      <c r="Y17" s="40"/>
      <c r="Z17" s="48"/>
    </row>
    <row r="18" spans="2:26" s="44" customFormat="1" ht="13.15" customHeight="1" x14ac:dyDescent="0.2">
      <c r="B18" s="40" t="s">
        <v>19</v>
      </c>
      <c r="C18" s="39" t="s">
        <v>151</v>
      </c>
      <c r="D18" s="17" t="s">
        <v>152</v>
      </c>
      <c r="E18" s="1" t="s">
        <v>153</v>
      </c>
      <c r="F18" s="17" t="s">
        <v>151</v>
      </c>
      <c r="G18" s="17" t="s">
        <v>154</v>
      </c>
      <c r="H18" s="17" t="s">
        <v>183</v>
      </c>
      <c r="I18" s="17" t="s">
        <v>163</v>
      </c>
      <c r="J18" s="17" t="s">
        <v>184</v>
      </c>
      <c r="K18" s="17" t="str">
        <f t="shared" si="0"/>
        <v>OK</v>
      </c>
      <c r="L18" s="17" t="str">
        <f t="shared" si="2"/>
        <v>120</v>
      </c>
      <c r="M18" s="38" t="str">
        <f t="shared" si="3"/>
        <v>E.ON Dél-dunántúli Áramhálózati Zrt.</v>
      </c>
      <c r="N18" s="38" t="s">
        <v>175</v>
      </c>
      <c r="O18" s="41">
        <v>44927</v>
      </c>
      <c r="P18" s="41">
        <v>45291</v>
      </c>
      <c r="Q18" s="23">
        <f t="shared" si="4"/>
        <v>12</v>
      </c>
      <c r="R18" s="43">
        <v>1</v>
      </c>
      <c r="S18" s="27">
        <v>0</v>
      </c>
      <c r="T18" s="43">
        <v>1</v>
      </c>
      <c r="U18" s="21" t="s">
        <v>177</v>
      </c>
      <c r="W18" s="41"/>
      <c r="X18" s="47"/>
      <c r="Y18" s="40"/>
      <c r="Z18" s="48"/>
    </row>
    <row r="19" spans="2:26" s="44" customFormat="1" ht="15" customHeight="1" x14ac:dyDescent="0.2">
      <c r="B19" s="40" t="s">
        <v>20</v>
      </c>
      <c r="C19" s="39" t="s">
        <v>151</v>
      </c>
      <c r="D19" s="17" t="s">
        <v>152</v>
      </c>
      <c r="E19" s="1" t="s">
        <v>153</v>
      </c>
      <c r="F19" s="17" t="s">
        <v>151</v>
      </c>
      <c r="G19" s="17" t="s">
        <v>154</v>
      </c>
      <c r="H19" s="17" t="s">
        <v>187</v>
      </c>
      <c r="I19" s="17" t="s">
        <v>188</v>
      </c>
      <c r="J19" s="17" t="s">
        <v>189</v>
      </c>
      <c r="K19" s="17" t="str">
        <f t="shared" si="0"/>
        <v>OK</v>
      </c>
      <c r="L19" s="17" t="str">
        <f t="shared" si="2"/>
        <v>120</v>
      </c>
      <c r="M19" s="38" t="str">
        <f t="shared" si="3"/>
        <v>E.ON Dél-dunántúli Áramhálózati Zrt.</v>
      </c>
      <c r="N19" s="38" t="s">
        <v>190</v>
      </c>
      <c r="O19" s="41">
        <v>44927</v>
      </c>
      <c r="P19" s="41">
        <v>45291</v>
      </c>
      <c r="Q19" s="23">
        <f t="shared" si="4"/>
        <v>12</v>
      </c>
      <c r="R19" s="43">
        <f t="shared" si="5"/>
        <v>98131.65</v>
      </c>
      <c r="S19" s="27">
        <v>115449</v>
      </c>
      <c r="T19" s="43">
        <f t="shared" si="1"/>
        <v>115449</v>
      </c>
      <c r="U19" s="21" t="s">
        <v>134</v>
      </c>
      <c r="W19" s="41"/>
      <c r="X19" s="47"/>
      <c r="Y19" s="40"/>
      <c r="Z19" s="48"/>
    </row>
    <row r="20" spans="2:26" s="44" customFormat="1" ht="15" customHeight="1" x14ac:dyDescent="0.2">
      <c r="B20" s="40" t="s">
        <v>21</v>
      </c>
      <c r="C20" s="39" t="s">
        <v>151</v>
      </c>
      <c r="D20" s="17" t="s">
        <v>152</v>
      </c>
      <c r="E20" s="1" t="s">
        <v>153</v>
      </c>
      <c r="F20" s="17" t="s">
        <v>151</v>
      </c>
      <c r="G20" s="17" t="s">
        <v>154</v>
      </c>
      <c r="H20" s="17" t="s">
        <v>191</v>
      </c>
      <c r="I20" s="17" t="s">
        <v>192</v>
      </c>
      <c r="J20" s="17" t="s">
        <v>193</v>
      </c>
      <c r="K20" s="17" t="str">
        <f t="shared" si="0"/>
        <v>OK</v>
      </c>
      <c r="L20" s="17" t="str">
        <f t="shared" si="2"/>
        <v>120</v>
      </c>
      <c r="M20" s="38" t="str">
        <f t="shared" si="3"/>
        <v>E.ON Dél-dunántúli Áramhálózati Zrt.</v>
      </c>
      <c r="N20" s="38" t="s">
        <v>190</v>
      </c>
      <c r="O20" s="41">
        <v>44927</v>
      </c>
      <c r="P20" s="41">
        <v>45291</v>
      </c>
      <c r="Q20" s="23">
        <f t="shared" si="4"/>
        <v>12</v>
      </c>
      <c r="R20" s="43">
        <f t="shared" si="5"/>
        <v>0.85</v>
      </c>
      <c r="S20" s="27">
        <v>1</v>
      </c>
      <c r="T20" s="43">
        <f t="shared" si="1"/>
        <v>1</v>
      </c>
      <c r="U20" s="21" t="s">
        <v>177</v>
      </c>
      <c r="W20" s="41"/>
      <c r="X20" s="47"/>
      <c r="Y20" s="40"/>
      <c r="Z20" s="48"/>
    </row>
    <row r="21" spans="2:26" ht="15" customHeight="1" x14ac:dyDescent="0.2">
      <c r="B21" s="16" t="s">
        <v>22</v>
      </c>
      <c r="C21" s="39" t="s">
        <v>151</v>
      </c>
      <c r="D21" s="17" t="s">
        <v>152</v>
      </c>
      <c r="E21" s="1" t="s">
        <v>153</v>
      </c>
      <c r="F21" s="17" t="s">
        <v>151</v>
      </c>
      <c r="G21" s="17" t="s">
        <v>154</v>
      </c>
      <c r="H21" s="17" t="s">
        <v>194</v>
      </c>
      <c r="I21" s="17" t="s">
        <v>195</v>
      </c>
      <c r="J21" s="26" t="s">
        <v>196</v>
      </c>
      <c r="K21" s="17" t="str">
        <f t="shared" si="0"/>
        <v>OK</v>
      </c>
      <c r="L21" s="17" t="str">
        <f t="shared" si="2"/>
        <v>120</v>
      </c>
      <c r="M21" s="18" t="str">
        <f t="shared" si="3"/>
        <v>E.ON Dél-dunántúli Áramhálózati Zrt.</v>
      </c>
      <c r="N21" s="18" t="s">
        <v>190</v>
      </c>
      <c r="O21" s="20">
        <v>44927</v>
      </c>
      <c r="P21" s="20">
        <v>45291</v>
      </c>
      <c r="Q21" s="23">
        <f t="shared" si="4"/>
        <v>12</v>
      </c>
      <c r="R21" s="24">
        <f t="shared" si="5"/>
        <v>442</v>
      </c>
      <c r="S21" s="19">
        <v>520</v>
      </c>
      <c r="T21" s="24">
        <f t="shared" si="1"/>
        <v>520</v>
      </c>
      <c r="U21" s="21" t="s">
        <v>177</v>
      </c>
      <c r="W21" s="20"/>
      <c r="X21" s="29"/>
      <c r="Y21" s="16"/>
      <c r="Z21" s="22"/>
    </row>
    <row r="22" spans="2:26" ht="15" customHeight="1" x14ac:dyDescent="0.2">
      <c r="B22" s="16" t="s">
        <v>23</v>
      </c>
      <c r="C22" s="39" t="s">
        <v>151</v>
      </c>
      <c r="D22" s="17" t="s">
        <v>152</v>
      </c>
      <c r="E22" s="1" t="s">
        <v>153</v>
      </c>
      <c r="F22" s="17" t="s">
        <v>151</v>
      </c>
      <c r="G22" s="17" t="s">
        <v>152</v>
      </c>
      <c r="H22" s="17" t="s">
        <v>197</v>
      </c>
      <c r="I22" s="17" t="s">
        <v>198</v>
      </c>
      <c r="J22" s="26" t="s">
        <v>199</v>
      </c>
      <c r="K22" s="17" t="str">
        <f t="shared" si="0"/>
        <v>OK</v>
      </c>
      <c r="L22" s="17" t="str">
        <f t="shared" si="2"/>
        <v>120</v>
      </c>
      <c r="M22" s="18" t="str">
        <f t="shared" si="3"/>
        <v>E.ON Dél-dunántúli Áramhálózati Zrt.</v>
      </c>
      <c r="N22" s="18" t="s">
        <v>190</v>
      </c>
      <c r="O22" s="20">
        <v>44927</v>
      </c>
      <c r="P22" s="20">
        <v>45291</v>
      </c>
      <c r="Q22" s="23">
        <f t="shared" si="4"/>
        <v>12</v>
      </c>
      <c r="R22" s="24">
        <f t="shared" si="5"/>
        <v>1012.35</v>
      </c>
      <c r="S22" s="19">
        <v>1191</v>
      </c>
      <c r="T22" s="24">
        <f t="shared" si="1"/>
        <v>1191</v>
      </c>
      <c r="U22" s="21" t="s">
        <v>177</v>
      </c>
      <c r="W22" s="20"/>
      <c r="X22" s="29"/>
      <c r="Y22" s="16"/>
      <c r="Z22" s="22"/>
    </row>
    <row r="23" spans="2:26" ht="15" customHeight="1" x14ac:dyDescent="0.2">
      <c r="B23" s="16" t="s">
        <v>24</v>
      </c>
      <c r="C23" s="39" t="s">
        <v>151</v>
      </c>
      <c r="D23" s="17" t="s">
        <v>152</v>
      </c>
      <c r="E23" s="1" t="s">
        <v>153</v>
      </c>
      <c r="F23" s="17" t="s">
        <v>151</v>
      </c>
      <c r="G23" s="17" t="s">
        <v>152</v>
      </c>
      <c r="H23" s="17" t="s">
        <v>200</v>
      </c>
      <c r="I23" s="17" t="s">
        <v>201</v>
      </c>
      <c r="J23" s="26" t="s">
        <v>202</v>
      </c>
      <c r="K23" s="17" t="str">
        <f t="shared" si="0"/>
        <v>OK</v>
      </c>
      <c r="L23" s="17" t="str">
        <f t="shared" si="2"/>
        <v>120</v>
      </c>
      <c r="M23" s="18" t="str">
        <f t="shared" si="3"/>
        <v>E.ON Dél-dunántúli Áramhálózati Zrt.</v>
      </c>
      <c r="N23" s="18" t="s">
        <v>190</v>
      </c>
      <c r="O23" s="20">
        <v>44927</v>
      </c>
      <c r="P23" s="20">
        <v>45291</v>
      </c>
      <c r="Q23" s="23">
        <f t="shared" si="4"/>
        <v>12</v>
      </c>
      <c r="R23" s="24">
        <f t="shared" si="5"/>
        <v>191.25</v>
      </c>
      <c r="S23" s="19">
        <v>225</v>
      </c>
      <c r="T23" s="24">
        <f t="shared" si="1"/>
        <v>225</v>
      </c>
      <c r="U23" s="21" t="s">
        <v>177</v>
      </c>
      <c r="W23" s="20"/>
      <c r="X23" s="29"/>
      <c r="Y23" s="16"/>
      <c r="Z23" s="22"/>
    </row>
    <row r="24" spans="2:26" ht="15" customHeight="1" x14ac:dyDescent="0.2">
      <c r="B24" s="16" t="s">
        <v>25</v>
      </c>
      <c r="C24" s="39" t="s">
        <v>151</v>
      </c>
      <c r="D24" s="17" t="s">
        <v>152</v>
      </c>
      <c r="E24" s="1" t="s">
        <v>153</v>
      </c>
      <c r="F24" s="17" t="s">
        <v>151</v>
      </c>
      <c r="G24" s="17" t="s">
        <v>152</v>
      </c>
      <c r="H24" s="17" t="s">
        <v>203</v>
      </c>
      <c r="I24" s="17" t="s">
        <v>152</v>
      </c>
      <c r="J24" s="26" t="s">
        <v>204</v>
      </c>
      <c r="K24" s="17" t="str">
        <f t="shared" si="0"/>
        <v>OK</v>
      </c>
      <c r="L24" s="17" t="str">
        <f t="shared" si="2"/>
        <v>120</v>
      </c>
      <c r="M24" s="18" t="str">
        <f t="shared" si="3"/>
        <v>E.ON Dél-dunántúli Áramhálózati Zrt.</v>
      </c>
      <c r="N24" s="18" t="s">
        <v>190</v>
      </c>
      <c r="O24" s="20">
        <v>44927</v>
      </c>
      <c r="P24" s="20">
        <v>45291</v>
      </c>
      <c r="Q24" s="23">
        <f t="shared" si="4"/>
        <v>12</v>
      </c>
      <c r="R24" s="24">
        <f t="shared" si="5"/>
        <v>0.85</v>
      </c>
      <c r="S24" s="19">
        <v>1</v>
      </c>
      <c r="T24" s="24">
        <f t="shared" si="1"/>
        <v>1</v>
      </c>
      <c r="U24" s="21" t="s">
        <v>177</v>
      </c>
      <c r="W24" s="20"/>
      <c r="X24" s="29"/>
      <c r="Y24" s="16"/>
      <c r="Z24" s="22"/>
    </row>
    <row r="25" spans="2:26" ht="15" customHeight="1" x14ac:dyDescent="0.2">
      <c r="B25" s="16" t="s">
        <v>26</v>
      </c>
      <c r="C25" s="39" t="s">
        <v>151</v>
      </c>
      <c r="D25" s="17" t="s">
        <v>152</v>
      </c>
      <c r="E25" s="1" t="s">
        <v>153</v>
      </c>
      <c r="F25" s="17" t="s">
        <v>151</v>
      </c>
      <c r="G25" s="17" t="s">
        <v>152</v>
      </c>
      <c r="H25" s="17" t="s">
        <v>203</v>
      </c>
      <c r="I25" s="17" t="s">
        <v>152</v>
      </c>
      <c r="J25" s="26" t="s">
        <v>205</v>
      </c>
      <c r="K25" s="17" t="str">
        <f t="shared" si="0"/>
        <v>OK</v>
      </c>
      <c r="L25" s="17" t="str">
        <f t="shared" si="2"/>
        <v>120</v>
      </c>
      <c r="M25" s="18" t="str">
        <f t="shared" si="3"/>
        <v>E.ON Dél-dunántúli Áramhálózati Zrt.</v>
      </c>
      <c r="N25" s="18" t="s">
        <v>190</v>
      </c>
      <c r="O25" s="20">
        <v>44927</v>
      </c>
      <c r="P25" s="20">
        <v>45291</v>
      </c>
      <c r="Q25" s="23">
        <f t="shared" si="4"/>
        <v>12</v>
      </c>
      <c r="R25" s="24">
        <f t="shared" si="5"/>
        <v>4530.5</v>
      </c>
      <c r="S25" s="19">
        <v>5330</v>
      </c>
      <c r="T25" s="24">
        <f t="shared" si="1"/>
        <v>5330</v>
      </c>
      <c r="U25" s="21" t="s">
        <v>177</v>
      </c>
      <c r="W25" s="20"/>
      <c r="X25" s="29"/>
      <c r="Y25" s="16"/>
      <c r="Z25" s="22"/>
    </row>
    <row r="26" spans="2:26" ht="15" customHeight="1" x14ac:dyDescent="0.2">
      <c r="B26" s="16" t="s">
        <v>27</v>
      </c>
      <c r="C26" s="39" t="s">
        <v>151</v>
      </c>
      <c r="D26" s="17" t="s">
        <v>152</v>
      </c>
      <c r="E26" s="1" t="s">
        <v>153</v>
      </c>
      <c r="F26" s="17" t="s">
        <v>151</v>
      </c>
      <c r="G26" s="17" t="s">
        <v>152</v>
      </c>
      <c r="H26" s="17" t="s">
        <v>203</v>
      </c>
      <c r="I26" s="17" t="s">
        <v>152</v>
      </c>
      <c r="J26" s="26" t="s">
        <v>206</v>
      </c>
      <c r="K26" s="17" t="str">
        <f t="shared" si="0"/>
        <v>OK</v>
      </c>
      <c r="L26" s="17" t="str">
        <f t="shared" si="2"/>
        <v>120</v>
      </c>
      <c r="M26" s="18" t="str">
        <f t="shared" si="3"/>
        <v>E.ON Dél-dunántúli Áramhálózati Zrt.</v>
      </c>
      <c r="N26" s="18" t="s">
        <v>190</v>
      </c>
      <c r="O26" s="20">
        <v>44927</v>
      </c>
      <c r="P26" s="20">
        <v>45291</v>
      </c>
      <c r="Q26" s="23">
        <f t="shared" si="4"/>
        <v>12</v>
      </c>
      <c r="R26" s="24">
        <f t="shared" si="5"/>
        <v>1104.1499999999999</v>
      </c>
      <c r="S26" s="19">
        <v>1299</v>
      </c>
      <c r="T26" s="24">
        <f t="shared" si="1"/>
        <v>1299</v>
      </c>
      <c r="U26" s="21" t="s">
        <v>177</v>
      </c>
      <c r="W26" s="20"/>
      <c r="X26" s="29"/>
      <c r="Y26" s="16"/>
      <c r="Z26" s="22"/>
    </row>
    <row r="27" spans="2:26" ht="15" customHeight="1" x14ac:dyDescent="0.2">
      <c r="B27" s="16" t="s">
        <v>28</v>
      </c>
      <c r="C27" s="39" t="s">
        <v>151</v>
      </c>
      <c r="D27" s="17" t="s">
        <v>152</v>
      </c>
      <c r="E27" s="1" t="s">
        <v>153</v>
      </c>
      <c r="F27" s="17" t="s">
        <v>151</v>
      </c>
      <c r="G27" s="17" t="s">
        <v>152</v>
      </c>
      <c r="H27" s="17" t="s">
        <v>207</v>
      </c>
      <c r="I27" s="17" t="s">
        <v>208</v>
      </c>
      <c r="J27" s="26" t="s">
        <v>209</v>
      </c>
      <c r="K27" s="17" t="str">
        <f t="shared" si="0"/>
        <v>OK</v>
      </c>
      <c r="L27" s="17" t="str">
        <f t="shared" si="2"/>
        <v>120</v>
      </c>
      <c r="M27" s="18" t="str">
        <f t="shared" si="3"/>
        <v>E.ON Dél-dunántúli Áramhálózati Zrt.</v>
      </c>
      <c r="N27" s="18" t="s">
        <v>190</v>
      </c>
      <c r="O27" s="20">
        <v>44927</v>
      </c>
      <c r="P27" s="20">
        <v>45291</v>
      </c>
      <c r="Q27" s="23">
        <f t="shared" si="4"/>
        <v>12</v>
      </c>
      <c r="R27" s="24">
        <f t="shared" si="5"/>
        <v>13725.8</v>
      </c>
      <c r="S27" s="19">
        <v>16148</v>
      </c>
      <c r="T27" s="24">
        <f t="shared" si="1"/>
        <v>16148</v>
      </c>
      <c r="U27" s="21" t="s">
        <v>177</v>
      </c>
      <c r="W27" s="20" t="s">
        <v>178</v>
      </c>
      <c r="X27" s="29"/>
      <c r="Y27" s="16"/>
      <c r="Z27" s="22"/>
    </row>
    <row r="28" spans="2:26" ht="15" customHeight="1" x14ac:dyDescent="0.2">
      <c r="B28" s="16" t="s">
        <v>29</v>
      </c>
      <c r="C28" s="39" t="s">
        <v>151</v>
      </c>
      <c r="D28" s="17" t="s">
        <v>152</v>
      </c>
      <c r="E28" s="1" t="s">
        <v>153</v>
      </c>
      <c r="F28" s="17" t="s">
        <v>151</v>
      </c>
      <c r="G28" s="17" t="s">
        <v>152</v>
      </c>
      <c r="H28" s="17" t="s">
        <v>210</v>
      </c>
      <c r="I28" s="17" t="s">
        <v>211</v>
      </c>
      <c r="J28" s="26" t="s">
        <v>212</v>
      </c>
      <c r="K28" s="17" t="str">
        <f t="shared" si="0"/>
        <v>OK</v>
      </c>
      <c r="L28" s="17" t="str">
        <f t="shared" si="2"/>
        <v>120</v>
      </c>
      <c r="M28" s="18" t="str">
        <f t="shared" si="3"/>
        <v>E.ON Dél-dunántúli Áramhálózati Zrt.</v>
      </c>
      <c r="N28" s="18" t="s">
        <v>190</v>
      </c>
      <c r="O28" s="20">
        <v>44927</v>
      </c>
      <c r="P28" s="20">
        <v>45291</v>
      </c>
      <c r="Q28" s="23">
        <f t="shared" si="4"/>
        <v>12</v>
      </c>
      <c r="R28" s="24">
        <f t="shared" si="5"/>
        <v>3184.95</v>
      </c>
      <c r="S28" s="19">
        <v>3747</v>
      </c>
      <c r="T28" s="24">
        <f t="shared" si="1"/>
        <v>3747</v>
      </c>
      <c r="U28" s="21" t="s">
        <v>177</v>
      </c>
      <c r="W28" s="20"/>
      <c r="X28" s="29"/>
      <c r="Y28" s="16"/>
      <c r="Z28" s="22"/>
    </row>
    <row r="29" spans="2:26" ht="15" customHeight="1" x14ac:dyDescent="0.2">
      <c r="B29" s="16" t="s">
        <v>33</v>
      </c>
      <c r="C29" s="39" t="s">
        <v>151</v>
      </c>
      <c r="D29" s="17" t="s">
        <v>152</v>
      </c>
      <c r="E29" s="1" t="s">
        <v>153</v>
      </c>
      <c r="F29" s="17" t="s">
        <v>151</v>
      </c>
      <c r="G29" s="17" t="s">
        <v>152</v>
      </c>
      <c r="H29" s="17" t="s">
        <v>213</v>
      </c>
      <c r="I29" s="17" t="s">
        <v>214</v>
      </c>
      <c r="J29" s="26" t="s">
        <v>215</v>
      </c>
      <c r="K29" s="17" t="str">
        <f t="shared" si="0"/>
        <v>OK</v>
      </c>
      <c r="L29" s="17" t="str">
        <f t="shared" si="2"/>
        <v>120</v>
      </c>
      <c r="M29" s="18" t="str">
        <f t="shared" si="3"/>
        <v>E.ON Dél-dunántúli Áramhálózati Zrt.</v>
      </c>
      <c r="N29" s="18" t="s">
        <v>190</v>
      </c>
      <c r="O29" s="20">
        <v>44927</v>
      </c>
      <c r="P29" s="20">
        <v>45291</v>
      </c>
      <c r="Q29" s="23">
        <f t="shared" si="4"/>
        <v>12</v>
      </c>
      <c r="R29" s="24">
        <f t="shared" si="5"/>
        <v>3367.7</v>
      </c>
      <c r="S29" s="19">
        <v>3962</v>
      </c>
      <c r="T29" s="24">
        <f t="shared" si="1"/>
        <v>3962</v>
      </c>
      <c r="U29" s="21" t="s">
        <v>177</v>
      </c>
      <c r="W29" s="20"/>
      <c r="X29" s="29"/>
      <c r="Y29" s="16"/>
      <c r="Z29" s="22"/>
    </row>
    <row r="30" spans="2:26" ht="15" customHeight="1" x14ac:dyDescent="0.2">
      <c r="B30" s="16" t="s">
        <v>34</v>
      </c>
      <c r="C30" s="39" t="s">
        <v>151</v>
      </c>
      <c r="D30" s="17" t="s">
        <v>152</v>
      </c>
      <c r="E30" s="1" t="s">
        <v>153</v>
      </c>
      <c r="F30" s="17" t="s">
        <v>151</v>
      </c>
      <c r="G30" s="17" t="s">
        <v>152</v>
      </c>
      <c r="H30" s="17" t="s">
        <v>216</v>
      </c>
      <c r="I30" s="17" t="s">
        <v>217</v>
      </c>
      <c r="J30" s="26" t="s">
        <v>218</v>
      </c>
      <c r="K30" s="17" t="str">
        <f t="shared" si="0"/>
        <v>OK</v>
      </c>
      <c r="L30" s="17" t="str">
        <f t="shared" si="2"/>
        <v>120</v>
      </c>
      <c r="M30" s="18" t="str">
        <f t="shared" si="3"/>
        <v>E.ON Dél-dunántúli Áramhálózati Zrt.</v>
      </c>
      <c r="N30" s="18" t="s">
        <v>190</v>
      </c>
      <c r="O30" s="20">
        <v>44927</v>
      </c>
      <c r="P30" s="20">
        <v>45291</v>
      </c>
      <c r="Q30" s="23">
        <f t="shared" si="4"/>
        <v>12</v>
      </c>
      <c r="R30" s="24">
        <f t="shared" si="5"/>
        <v>7984.9</v>
      </c>
      <c r="S30" s="19">
        <v>9394</v>
      </c>
      <c r="T30" s="24">
        <f t="shared" si="1"/>
        <v>9394</v>
      </c>
      <c r="U30" s="21" t="s">
        <v>177</v>
      </c>
      <c r="W30" s="20"/>
      <c r="X30" s="29"/>
      <c r="Y30" s="16"/>
      <c r="Z30" s="22"/>
    </row>
    <row r="31" spans="2:26" ht="15" customHeight="1" x14ac:dyDescent="0.2">
      <c r="B31" s="16" t="s">
        <v>35</v>
      </c>
      <c r="C31" s="39" t="s">
        <v>151</v>
      </c>
      <c r="D31" s="17" t="s">
        <v>152</v>
      </c>
      <c r="E31" s="1" t="s">
        <v>153</v>
      </c>
      <c r="F31" s="17" t="s">
        <v>151</v>
      </c>
      <c r="G31" s="17" t="s">
        <v>152</v>
      </c>
      <c r="H31" s="17" t="s">
        <v>219</v>
      </c>
      <c r="I31" s="17" t="s">
        <v>220</v>
      </c>
      <c r="J31" s="26" t="s">
        <v>221</v>
      </c>
      <c r="K31" s="17" t="str">
        <f t="shared" si="0"/>
        <v>OK</v>
      </c>
      <c r="L31" s="17" t="str">
        <f t="shared" si="2"/>
        <v>120</v>
      </c>
      <c r="M31" s="18" t="str">
        <f t="shared" si="3"/>
        <v>E.ON Dél-dunántúli Áramhálózati Zrt.</v>
      </c>
      <c r="N31" s="18" t="s">
        <v>190</v>
      </c>
      <c r="O31" s="20">
        <v>44927</v>
      </c>
      <c r="P31" s="20">
        <v>45291</v>
      </c>
      <c r="Q31" s="23">
        <f t="shared" si="4"/>
        <v>12</v>
      </c>
      <c r="R31" s="24">
        <f t="shared" si="5"/>
        <v>1830.8999999999999</v>
      </c>
      <c r="S31" s="19">
        <v>2154</v>
      </c>
      <c r="T31" s="24">
        <f t="shared" si="1"/>
        <v>2154</v>
      </c>
      <c r="U31" s="21" t="s">
        <v>177</v>
      </c>
      <c r="W31" s="20"/>
      <c r="X31" s="29"/>
      <c r="Y31" s="16"/>
      <c r="Z31" s="22"/>
    </row>
    <row r="32" spans="2:26" ht="15" customHeight="1" x14ac:dyDescent="0.2">
      <c r="B32" s="16" t="s">
        <v>36</v>
      </c>
      <c r="C32" s="39" t="s">
        <v>151</v>
      </c>
      <c r="D32" s="17" t="s">
        <v>152</v>
      </c>
      <c r="E32" s="1" t="s">
        <v>153</v>
      </c>
      <c r="F32" s="17" t="s">
        <v>151</v>
      </c>
      <c r="G32" s="17" t="s">
        <v>152</v>
      </c>
      <c r="H32" s="17" t="s">
        <v>222</v>
      </c>
      <c r="I32" s="17" t="s">
        <v>163</v>
      </c>
      <c r="J32" s="26" t="s">
        <v>223</v>
      </c>
      <c r="K32" s="17" t="str">
        <f t="shared" si="0"/>
        <v>OK</v>
      </c>
      <c r="L32" s="17" t="str">
        <f t="shared" si="2"/>
        <v>120</v>
      </c>
      <c r="M32" s="18" t="str">
        <f t="shared" si="3"/>
        <v>E.ON Dél-dunántúli Áramhálózati Zrt.</v>
      </c>
      <c r="N32" s="18" t="s">
        <v>190</v>
      </c>
      <c r="O32" s="20">
        <v>44927</v>
      </c>
      <c r="P32" s="20">
        <v>45291</v>
      </c>
      <c r="Q32" s="23">
        <f t="shared" si="4"/>
        <v>12</v>
      </c>
      <c r="R32" s="24">
        <f t="shared" si="5"/>
        <v>174.25</v>
      </c>
      <c r="S32" s="19">
        <v>205</v>
      </c>
      <c r="T32" s="24">
        <f t="shared" si="1"/>
        <v>205</v>
      </c>
      <c r="U32" s="21" t="s">
        <v>177</v>
      </c>
      <c r="W32" s="20"/>
      <c r="X32" s="29"/>
      <c r="Y32" s="16"/>
      <c r="Z32" s="22"/>
    </row>
    <row r="33" spans="2:26" ht="15" customHeight="1" x14ac:dyDescent="0.2">
      <c r="B33" s="16" t="s">
        <v>37</v>
      </c>
      <c r="C33" s="39" t="s">
        <v>151</v>
      </c>
      <c r="D33" s="17" t="s">
        <v>152</v>
      </c>
      <c r="E33" s="1" t="s">
        <v>153</v>
      </c>
      <c r="F33" s="17" t="s">
        <v>151</v>
      </c>
      <c r="G33" s="17" t="s">
        <v>152</v>
      </c>
      <c r="H33" s="17" t="s">
        <v>225</v>
      </c>
      <c r="I33" s="17" t="s">
        <v>226</v>
      </c>
      <c r="J33" s="26" t="s">
        <v>224</v>
      </c>
      <c r="K33" s="17" t="str">
        <f t="shared" si="0"/>
        <v>OK</v>
      </c>
      <c r="L33" s="17" t="str">
        <f t="shared" si="2"/>
        <v>120</v>
      </c>
      <c r="M33" s="18" t="str">
        <f t="shared" si="3"/>
        <v>E.ON Dél-dunántúli Áramhálózati Zrt.</v>
      </c>
      <c r="N33" s="18" t="s">
        <v>190</v>
      </c>
      <c r="O33" s="20">
        <v>44927</v>
      </c>
      <c r="P33" s="20">
        <v>45291</v>
      </c>
      <c r="Q33" s="23">
        <f t="shared" si="4"/>
        <v>12</v>
      </c>
      <c r="R33" s="24">
        <f t="shared" si="5"/>
        <v>1000.4499999999999</v>
      </c>
      <c r="S33" s="19">
        <v>1177</v>
      </c>
      <c r="T33" s="24">
        <f t="shared" si="1"/>
        <v>1177</v>
      </c>
      <c r="U33" s="21" t="s">
        <v>177</v>
      </c>
      <c r="W33" s="20"/>
      <c r="X33" s="29"/>
      <c r="Y33" s="16"/>
      <c r="Z33" s="22"/>
    </row>
    <row r="34" spans="2:26" ht="15" customHeight="1" x14ac:dyDescent="0.2">
      <c r="B34" s="16" t="s">
        <v>39</v>
      </c>
      <c r="C34" s="25" t="s">
        <v>151</v>
      </c>
      <c r="D34" s="17" t="s">
        <v>152</v>
      </c>
      <c r="E34" s="1" t="s">
        <v>153</v>
      </c>
      <c r="F34" s="17" t="s">
        <v>151</v>
      </c>
      <c r="G34" s="17" t="s">
        <v>154</v>
      </c>
      <c r="H34" s="17" t="s">
        <v>227</v>
      </c>
      <c r="I34" s="17" t="s">
        <v>228</v>
      </c>
      <c r="J34" s="26" t="s">
        <v>229</v>
      </c>
      <c r="K34" s="17" t="str">
        <f t="shared" si="0"/>
        <v>OK</v>
      </c>
      <c r="L34" s="17" t="str">
        <f t="shared" si="2"/>
        <v>120</v>
      </c>
      <c r="M34" s="18" t="str">
        <f t="shared" si="3"/>
        <v>E.ON Dél-dunántúli Áramhálózati Zrt.</v>
      </c>
      <c r="N34" s="18" t="s">
        <v>190</v>
      </c>
      <c r="O34" s="20">
        <v>44927</v>
      </c>
      <c r="P34" s="20">
        <v>45291</v>
      </c>
      <c r="Q34" s="23">
        <v>12</v>
      </c>
      <c r="R34" s="24">
        <f t="shared" si="5"/>
        <v>232.9</v>
      </c>
      <c r="S34" s="19">
        <v>274</v>
      </c>
      <c r="T34" s="24">
        <f t="shared" si="1"/>
        <v>274</v>
      </c>
      <c r="U34" s="21" t="s">
        <v>177</v>
      </c>
      <c r="W34" s="20"/>
      <c r="X34" s="29"/>
      <c r="Y34" s="16"/>
      <c r="Z34" s="22"/>
    </row>
    <row r="35" spans="2:26" ht="15" customHeight="1" x14ac:dyDescent="0.2">
      <c r="B35" s="16" t="s">
        <v>40</v>
      </c>
      <c r="C35" s="25" t="s">
        <v>151</v>
      </c>
      <c r="D35" s="17" t="s">
        <v>152</v>
      </c>
      <c r="E35" s="1" t="s">
        <v>153</v>
      </c>
      <c r="F35" s="17" t="s">
        <v>151</v>
      </c>
      <c r="G35" s="17" t="s">
        <v>154</v>
      </c>
      <c r="H35" s="17" t="s">
        <v>227</v>
      </c>
      <c r="I35" s="17" t="s">
        <v>230</v>
      </c>
      <c r="J35" s="26" t="s">
        <v>231</v>
      </c>
      <c r="K35" s="17" t="str">
        <f t="shared" si="0"/>
        <v>OK</v>
      </c>
      <c r="L35" s="17" t="str">
        <f t="shared" si="2"/>
        <v>120</v>
      </c>
      <c r="M35" s="18" t="str">
        <f t="shared" si="3"/>
        <v>E.ON Dél-dunántúli Áramhálózati Zrt.</v>
      </c>
      <c r="N35" s="18" t="s">
        <v>190</v>
      </c>
      <c r="O35" s="20">
        <v>44927</v>
      </c>
      <c r="P35" s="20">
        <v>45291</v>
      </c>
      <c r="Q35" s="23">
        <f t="shared" si="4"/>
        <v>12</v>
      </c>
      <c r="R35" s="24">
        <f t="shared" si="5"/>
        <v>199.75</v>
      </c>
      <c r="S35" s="19">
        <v>235</v>
      </c>
      <c r="T35" s="24">
        <f t="shared" si="1"/>
        <v>235</v>
      </c>
      <c r="U35" s="21" t="s">
        <v>177</v>
      </c>
      <c r="W35" s="20"/>
      <c r="X35" s="29"/>
      <c r="Y35" s="16"/>
      <c r="Z35" s="22"/>
    </row>
    <row r="36" spans="2:26" ht="15" customHeight="1" x14ac:dyDescent="0.2">
      <c r="B36" s="16" t="s">
        <v>41</v>
      </c>
      <c r="C36" s="25" t="s">
        <v>151</v>
      </c>
      <c r="D36" s="17" t="s">
        <v>152</v>
      </c>
      <c r="E36" s="1" t="s">
        <v>153</v>
      </c>
      <c r="F36" s="17" t="s">
        <v>151</v>
      </c>
      <c r="G36" s="17" t="s">
        <v>154</v>
      </c>
      <c r="H36" s="17" t="s">
        <v>227</v>
      </c>
      <c r="I36" s="17" t="s">
        <v>230</v>
      </c>
      <c r="J36" s="26" t="s">
        <v>232</v>
      </c>
      <c r="K36" s="17" t="str">
        <f t="shared" si="0"/>
        <v>OK</v>
      </c>
      <c r="L36" s="17" t="str">
        <f t="shared" si="2"/>
        <v>120</v>
      </c>
      <c r="M36" s="18" t="str">
        <f t="shared" si="3"/>
        <v>E.ON Dél-dunántúli Áramhálózati Zrt.</v>
      </c>
      <c r="N36" s="18" t="s">
        <v>190</v>
      </c>
      <c r="O36" s="20">
        <v>44927</v>
      </c>
      <c r="P36" s="20">
        <v>45291</v>
      </c>
      <c r="Q36" s="23">
        <f t="shared" si="4"/>
        <v>12</v>
      </c>
      <c r="R36" s="24">
        <f t="shared" si="5"/>
        <v>403.75</v>
      </c>
      <c r="S36" s="19">
        <v>475</v>
      </c>
      <c r="T36" s="24">
        <f t="shared" si="1"/>
        <v>475</v>
      </c>
      <c r="U36" s="21" t="s">
        <v>233</v>
      </c>
      <c r="W36" s="20"/>
      <c r="X36" s="29"/>
      <c r="Y36" s="16"/>
      <c r="Z36" s="22"/>
    </row>
    <row r="37" spans="2:26" ht="15" customHeight="1" x14ac:dyDescent="0.2">
      <c r="B37" s="16" t="s">
        <v>42</v>
      </c>
      <c r="C37" s="25" t="s">
        <v>151</v>
      </c>
      <c r="D37" s="17" t="s">
        <v>152</v>
      </c>
      <c r="E37" s="1" t="s">
        <v>153</v>
      </c>
      <c r="F37" s="17" t="s">
        <v>151</v>
      </c>
      <c r="G37" s="17" t="s">
        <v>152</v>
      </c>
      <c r="H37" s="17" t="s">
        <v>227</v>
      </c>
      <c r="I37" s="17" t="s">
        <v>230</v>
      </c>
      <c r="J37" s="26" t="s">
        <v>234</v>
      </c>
      <c r="K37" s="17" t="str">
        <f t="shared" si="0"/>
        <v>OK</v>
      </c>
      <c r="L37" s="17" t="str">
        <f t="shared" si="2"/>
        <v>120</v>
      </c>
      <c r="M37" s="18" t="str">
        <f t="shared" si="3"/>
        <v>E.ON Dél-dunántúli Áramhálózati Zrt.</v>
      </c>
      <c r="N37" s="18" t="s">
        <v>190</v>
      </c>
      <c r="O37" s="20">
        <v>44927</v>
      </c>
      <c r="P37" s="20">
        <v>45291</v>
      </c>
      <c r="Q37" s="23">
        <f t="shared" si="4"/>
        <v>12</v>
      </c>
      <c r="R37" s="24">
        <f t="shared" si="5"/>
        <v>0.85</v>
      </c>
      <c r="S37" s="19">
        <v>1</v>
      </c>
      <c r="T37" s="24">
        <f t="shared" si="1"/>
        <v>1</v>
      </c>
      <c r="U37" s="21" t="s">
        <v>233</v>
      </c>
      <c r="W37" s="20"/>
      <c r="X37" s="29"/>
      <c r="Y37" s="16"/>
      <c r="Z37" s="22"/>
    </row>
    <row r="38" spans="2:26" ht="15" customHeight="1" x14ac:dyDescent="0.2">
      <c r="B38" s="16" t="s">
        <v>43</v>
      </c>
      <c r="C38" s="25" t="s">
        <v>151</v>
      </c>
      <c r="D38" s="17" t="s">
        <v>152</v>
      </c>
      <c r="E38" s="1" t="s">
        <v>153</v>
      </c>
      <c r="F38" s="17" t="s">
        <v>151</v>
      </c>
      <c r="G38" s="17" t="s">
        <v>152</v>
      </c>
      <c r="H38" s="17" t="s">
        <v>183</v>
      </c>
      <c r="I38" s="17" t="s">
        <v>163</v>
      </c>
      <c r="J38" s="26" t="s">
        <v>235</v>
      </c>
      <c r="K38" s="17" t="str">
        <f t="shared" si="0"/>
        <v>OK</v>
      </c>
      <c r="L38" s="17" t="str">
        <f t="shared" si="2"/>
        <v>120</v>
      </c>
      <c r="M38" s="18" t="str">
        <f t="shared" si="3"/>
        <v>E.ON Dél-dunántúli Áramhálózati Zrt.</v>
      </c>
      <c r="N38" s="18" t="s">
        <v>190</v>
      </c>
      <c r="O38" s="20">
        <v>44927</v>
      </c>
      <c r="P38" s="20">
        <v>45291</v>
      </c>
      <c r="Q38" s="23">
        <f t="shared" si="4"/>
        <v>12</v>
      </c>
      <c r="R38" s="24">
        <f t="shared" si="5"/>
        <v>0.85</v>
      </c>
      <c r="S38" s="19">
        <v>1</v>
      </c>
      <c r="T38" s="24">
        <f t="shared" si="1"/>
        <v>1</v>
      </c>
      <c r="U38" s="21" t="s">
        <v>233</v>
      </c>
      <c r="W38" s="20"/>
      <c r="X38" s="29"/>
      <c r="Y38" s="16"/>
      <c r="Z38" s="22"/>
    </row>
    <row r="39" spans="2:26" ht="15" customHeight="1" x14ac:dyDescent="0.2">
      <c r="B39" s="16" t="s">
        <v>44</v>
      </c>
      <c r="C39" s="25" t="s">
        <v>236</v>
      </c>
      <c r="D39" s="17" t="s">
        <v>237</v>
      </c>
      <c r="E39" s="1" t="s">
        <v>238</v>
      </c>
      <c r="F39" s="17" t="s">
        <v>236</v>
      </c>
      <c r="G39" s="17" t="s">
        <v>237</v>
      </c>
      <c r="H39" s="17" t="s">
        <v>239</v>
      </c>
      <c r="I39" s="17" t="s">
        <v>237</v>
      </c>
      <c r="J39" s="26" t="s">
        <v>240</v>
      </c>
      <c r="K39" s="17" t="str">
        <f t="shared" si="0"/>
        <v>OK</v>
      </c>
      <c r="L39" s="17" t="str">
        <f t="shared" si="2"/>
        <v>120</v>
      </c>
      <c r="M39" s="18" t="str">
        <f t="shared" si="3"/>
        <v>E.ON Dél-dunántúli Áramhálózati Zrt.</v>
      </c>
      <c r="N39" s="18" t="s">
        <v>190</v>
      </c>
      <c r="O39" s="20">
        <v>44927</v>
      </c>
      <c r="P39" s="20">
        <v>45291</v>
      </c>
      <c r="Q39" s="23">
        <f t="shared" si="4"/>
        <v>12</v>
      </c>
      <c r="R39" s="24">
        <f t="shared" si="5"/>
        <v>6318.9</v>
      </c>
      <c r="S39" s="19">
        <v>7434</v>
      </c>
      <c r="T39" s="24">
        <f t="shared" si="1"/>
        <v>7434</v>
      </c>
      <c r="U39" s="21" t="s">
        <v>177</v>
      </c>
      <c r="W39" s="20"/>
      <c r="X39" s="29"/>
      <c r="Y39" s="16"/>
      <c r="Z39" s="22"/>
    </row>
    <row r="40" spans="2:26" ht="15" customHeight="1" x14ac:dyDescent="0.2">
      <c r="B40" s="16" t="s">
        <v>45</v>
      </c>
      <c r="C40" s="25" t="s">
        <v>236</v>
      </c>
      <c r="D40" s="17" t="s">
        <v>237</v>
      </c>
      <c r="E40" s="1" t="s">
        <v>238</v>
      </c>
      <c r="F40" s="17" t="s">
        <v>236</v>
      </c>
      <c r="G40" s="17" t="s">
        <v>237</v>
      </c>
      <c r="H40" s="17" t="s">
        <v>239</v>
      </c>
      <c r="I40" s="17" t="s">
        <v>237</v>
      </c>
      <c r="J40" s="26" t="s">
        <v>241</v>
      </c>
      <c r="K40" s="17" t="str">
        <f t="shared" si="0"/>
        <v>OK</v>
      </c>
      <c r="L40" s="17" t="str">
        <f t="shared" si="2"/>
        <v>120</v>
      </c>
      <c r="M40" s="18" t="str">
        <f t="shared" si="3"/>
        <v>E.ON Dél-dunántúli Áramhálózati Zrt.</v>
      </c>
      <c r="N40" s="18" t="s">
        <v>190</v>
      </c>
      <c r="O40" s="20">
        <v>44927</v>
      </c>
      <c r="P40" s="20">
        <v>45291</v>
      </c>
      <c r="Q40" s="23">
        <f t="shared" si="4"/>
        <v>12</v>
      </c>
      <c r="R40" s="24">
        <f t="shared" si="5"/>
        <v>856.8</v>
      </c>
      <c r="S40" s="19">
        <v>1008</v>
      </c>
      <c r="T40" s="24">
        <f t="shared" ref="T40:T71" si="6">ROUND(S40/12*Q40,0)</f>
        <v>1008</v>
      </c>
      <c r="U40" s="21" t="s">
        <v>233</v>
      </c>
      <c r="W40" s="20"/>
      <c r="X40" s="29"/>
      <c r="Y40" s="16"/>
      <c r="Z40" s="22"/>
    </row>
    <row r="41" spans="2:26" ht="15" customHeight="1" x14ac:dyDescent="0.2">
      <c r="B41" s="16" t="s">
        <v>46</v>
      </c>
      <c r="C41" s="25"/>
      <c r="D41" s="17"/>
      <c r="E41" s="1"/>
      <c r="F41" s="17"/>
      <c r="G41" s="17"/>
      <c r="H41" s="17"/>
      <c r="I41" s="17"/>
      <c r="J41" s="26"/>
      <c r="K41" s="17" t="str">
        <f t="shared" si="0"/>
        <v/>
      </c>
      <c r="L41" s="17" t="str">
        <f t="shared" si="2"/>
        <v/>
      </c>
      <c r="M41" s="18" t="str">
        <f t="shared" si="3"/>
        <v/>
      </c>
      <c r="N41" s="18"/>
      <c r="O41" s="20"/>
      <c r="P41" s="20"/>
      <c r="Q41" s="23">
        <f t="shared" si="4"/>
        <v>0</v>
      </c>
      <c r="R41" s="24">
        <f t="shared" si="5"/>
        <v>0</v>
      </c>
      <c r="S41" s="19"/>
      <c r="T41" s="24">
        <f t="shared" si="6"/>
        <v>0</v>
      </c>
      <c r="U41" s="21" t="s">
        <v>63</v>
      </c>
      <c r="W41" s="20"/>
      <c r="X41" s="29"/>
      <c r="Y41" s="16"/>
      <c r="Z41" s="22"/>
    </row>
    <row r="42" spans="2:26" ht="15" customHeight="1" x14ac:dyDescent="0.2">
      <c r="B42" s="16" t="s">
        <v>47</v>
      </c>
      <c r="C42" s="25"/>
      <c r="D42" s="17"/>
      <c r="E42" s="1"/>
      <c r="F42" s="17"/>
      <c r="G42" s="17"/>
      <c r="H42" s="17"/>
      <c r="I42" s="17"/>
      <c r="J42" s="26"/>
      <c r="K42" s="17" t="str">
        <f t="shared" si="0"/>
        <v/>
      </c>
      <c r="L42" s="17" t="str">
        <f t="shared" si="2"/>
        <v/>
      </c>
      <c r="M42" s="18" t="str">
        <f t="shared" si="3"/>
        <v/>
      </c>
      <c r="N42" s="18"/>
      <c r="O42" s="20"/>
      <c r="P42" s="20"/>
      <c r="Q42" s="23">
        <f t="shared" si="4"/>
        <v>0</v>
      </c>
      <c r="R42" s="24">
        <f t="shared" si="5"/>
        <v>0</v>
      </c>
      <c r="S42" s="19"/>
      <c r="T42" s="24">
        <f t="shared" si="6"/>
        <v>0</v>
      </c>
      <c r="U42" s="21" t="s">
        <v>63</v>
      </c>
      <c r="W42" s="20"/>
      <c r="X42" s="29"/>
      <c r="Y42" s="16"/>
      <c r="Z42" s="22"/>
    </row>
    <row r="43" spans="2:26" ht="15" customHeight="1" x14ac:dyDescent="0.2">
      <c r="B43" s="16" t="s">
        <v>48</v>
      </c>
      <c r="C43" s="25"/>
      <c r="D43" s="17"/>
      <c r="E43" s="1"/>
      <c r="F43" s="17"/>
      <c r="G43" s="17"/>
      <c r="H43" s="17"/>
      <c r="I43" s="17"/>
      <c r="J43" s="26"/>
      <c r="K43" s="17" t="str">
        <f t="shared" si="0"/>
        <v/>
      </c>
      <c r="L43" s="17" t="str">
        <f t="shared" si="2"/>
        <v/>
      </c>
      <c r="M43" s="18" t="str">
        <f t="shared" si="3"/>
        <v/>
      </c>
      <c r="N43" s="18"/>
      <c r="O43" s="20"/>
      <c r="P43" s="20"/>
      <c r="Q43" s="23">
        <f t="shared" si="4"/>
        <v>0</v>
      </c>
      <c r="R43" s="24">
        <f t="shared" si="5"/>
        <v>0</v>
      </c>
      <c r="S43" s="19"/>
      <c r="T43" s="24">
        <f t="shared" si="6"/>
        <v>0</v>
      </c>
      <c r="U43" s="21" t="s">
        <v>63</v>
      </c>
      <c r="W43" s="20"/>
      <c r="X43" s="29"/>
      <c r="Y43" s="16"/>
      <c r="Z43" s="22"/>
    </row>
    <row r="44" spans="2:26" ht="15" customHeight="1" x14ac:dyDescent="0.2">
      <c r="B44" s="16" t="s">
        <v>49</v>
      </c>
      <c r="C44" s="25"/>
      <c r="D44" s="17"/>
      <c r="E44" s="1"/>
      <c r="F44" s="17"/>
      <c r="G44" s="17"/>
      <c r="H44" s="17"/>
      <c r="I44" s="17"/>
      <c r="J44" s="26"/>
      <c r="K44" s="17" t="str">
        <f t="shared" si="0"/>
        <v/>
      </c>
      <c r="L44" s="17" t="str">
        <f t="shared" si="2"/>
        <v/>
      </c>
      <c r="M44" s="18" t="str">
        <f t="shared" si="3"/>
        <v/>
      </c>
      <c r="N44" s="18"/>
      <c r="O44" s="20"/>
      <c r="P44" s="20"/>
      <c r="Q44" s="23">
        <f t="shared" si="4"/>
        <v>0</v>
      </c>
      <c r="R44" s="24">
        <f t="shared" si="5"/>
        <v>0</v>
      </c>
      <c r="S44" s="19"/>
      <c r="T44" s="24">
        <f t="shared" si="6"/>
        <v>0</v>
      </c>
      <c r="U44" s="21" t="s">
        <v>63</v>
      </c>
      <c r="W44" s="20"/>
      <c r="X44" s="29"/>
      <c r="Y44" s="16"/>
      <c r="Z44" s="22"/>
    </row>
    <row r="45" spans="2:26" ht="15" customHeight="1" x14ac:dyDescent="0.2">
      <c r="B45" s="16" t="s">
        <v>50</v>
      </c>
      <c r="C45" s="25"/>
      <c r="D45" s="17"/>
      <c r="E45" s="1"/>
      <c r="F45" s="17"/>
      <c r="G45" s="17"/>
      <c r="H45" s="17"/>
      <c r="I45" s="17"/>
      <c r="J45" s="26"/>
      <c r="K45" s="17" t="str">
        <f t="shared" si="0"/>
        <v/>
      </c>
      <c r="L45" s="17" t="str">
        <f t="shared" si="2"/>
        <v/>
      </c>
      <c r="M45" s="18" t="str">
        <f t="shared" si="3"/>
        <v/>
      </c>
      <c r="N45" s="18"/>
      <c r="O45" s="20"/>
      <c r="P45" s="20"/>
      <c r="Q45" s="23">
        <f t="shared" si="4"/>
        <v>0</v>
      </c>
      <c r="R45" s="24">
        <f t="shared" si="5"/>
        <v>0</v>
      </c>
      <c r="S45" s="19"/>
      <c r="T45" s="24">
        <f t="shared" si="6"/>
        <v>0</v>
      </c>
      <c r="U45" s="21" t="s">
        <v>63</v>
      </c>
      <c r="W45" s="20"/>
      <c r="X45" s="29"/>
      <c r="Y45" s="16"/>
      <c r="Z45" s="22"/>
    </row>
    <row r="46" spans="2:26" ht="15" customHeight="1" x14ac:dyDescent="0.2">
      <c r="B46" s="16" t="s">
        <v>51</v>
      </c>
      <c r="C46" s="25"/>
      <c r="D46" s="17"/>
      <c r="E46" s="1"/>
      <c r="F46" s="17"/>
      <c r="G46" s="17"/>
      <c r="H46" s="17"/>
      <c r="I46" s="17"/>
      <c r="J46" s="26"/>
      <c r="K46" s="17" t="str">
        <f t="shared" si="0"/>
        <v/>
      </c>
      <c r="L46" s="17" t="str">
        <f t="shared" si="2"/>
        <v/>
      </c>
      <c r="M46" s="18" t="str">
        <f t="shared" si="3"/>
        <v/>
      </c>
      <c r="N46" s="18"/>
      <c r="O46" s="20"/>
      <c r="P46" s="20"/>
      <c r="Q46" s="23">
        <f t="shared" si="4"/>
        <v>0</v>
      </c>
      <c r="R46" s="24">
        <f t="shared" si="5"/>
        <v>0</v>
      </c>
      <c r="S46" s="19"/>
      <c r="T46" s="24">
        <f t="shared" si="6"/>
        <v>0</v>
      </c>
      <c r="U46" s="21" t="s">
        <v>63</v>
      </c>
      <c r="W46" s="20"/>
      <c r="X46" s="29"/>
      <c r="Y46" s="16"/>
      <c r="Z46" s="22"/>
    </row>
    <row r="47" spans="2:26" ht="15" customHeight="1" x14ac:dyDescent="0.2">
      <c r="B47" s="16" t="s">
        <v>52</v>
      </c>
      <c r="C47" s="25"/>
      <c r="D47" s="17"/>
      <c r="E47" s="1"/>
      <c r="F47" s="17"/>
      <c r="G47" s="17"/>
      <c r="H47" s="17"/>
      <c r="I47" s="17"/>
      <c r="J47" s="26"/>
      <c r="K47" s="17" t="str">
        <f t="shared" si="0"/>
        <v/>
      </c>
      <c r="L47" s="17" t="str">
        <f t="shared" si="2"/>
        <v/>
      </c>
      <c r="M47" s="18" t="str">
        <f t="shared" si="3"/>
        <v/>
      </c>
      <c r="N47" s="18"/>
      <c r="O47" s="20"/>
      <c r="P47" s="20"/>
      <c r="Q47" s="23">
        <f t="shared" si="4"/>
        <v>0</v>
      </c>
      <c r="R47" s="24">
        <f t="shared" si="5"/>
        <v>0</v>
      </c>
      <c r="S47" s="19"/>
      <c r="T47" s="24">
        <f t="shared" si="6"/>
        <v>0</v>
      </c>
      <c r="U47" s="21" t="s">
        <v>63</v>
      </c>
      <c r="W47" s="20"/>
      <c r="X47" s="29"/>
      <c r="Y47" s="16"/>
      <c r="Z47" s="22"/>
    </row>
    <row r="48" spans="2:26" ht="15" customHeight="1" x14ac:dyDescent="0.2">
      <c r="B48" s="16" t="s">
        <v>53</v>
      </c>
      <c r="C48" s="25"/>
      <c r="D48" s="17"/>
      <c r="E48" s="1"/>
      <c r="F48" s="17"/>
      <c r="G48" s="17"/>
      <c r="H48" s="17"/>
      <c r="I48" s="17"/>
      <c r="J48" s="26"/>
      <c r="K48" s="17" t="str">
        <f t="shared" si="0"/>
        <v/>
      </c>
      <c r="L48" s="17" t="str">
        <f t="shared" si="2"/>
        <v/>
      </c>
      <c r="M48" s="18" t="str">
        <f t="shared" si="3"/>
        <v/>
      </c>
      <c r="N48" s="18"/>
      <c r="O48" s="20"/>
      <c r="P48" s="20"/>
      <c r="Q48" s="23">
        <f t="shared" si="4"/>
        <v>0</v>
      </c>
      <c r="R48" s="24">
        <f t="shared" si="5"/>
        <v>0</v>
      </c>
      <c r="S48" s="19"/>
      <c r="T48" s="24">
        <f t="shared" si="6"/>
        <v>0</v>
      </c>
      <c r="U48" s="21" t="s">
        <v>63</v>
      </c>
      <c r="W48" s="20"/>
      <c r="X48" s="29"/>
      <c r="Y48" s="16"/>
      <c r="Z48" s="22"/>
    </row>
    <row r="49" spans="2:26" ht="15" customHeight="1" x14ac:dyDescent="0.2">
      <c r="B49" s="16" t="s">
        <v>54</v>
      </c>
      <c r="C49" s="25"/>
      <c r="D49" s="17"/>
      <c r="E49" s="1"/>
      <c r="F49" s="17"/>
      <c r="G49" s="17"/>
      <c r="H49" s="17"/>
      <c r="I49" s="17"/>
      <c r="J49" s="26"/>
      <c r="K49" s="17" t="str">
        <f t="shared" si="0"/>
        <v/>
      </c>
      <c r="L49" s="17" t="str">
        <f t="shared" si="2"/>
        <v/>
      </c>
      <c r="M49" s="18" t="str">
        <f t="shared" si="3"/>
        <v/>
      </c>
      <c r="N49" s="18"/>
      <c r="O49" s="20"/>
      <c r="P49" s="20"/>
      <c r="Q49" s="23">
        <f t="shared" si="4"/>
        <v>0</v>
      </c>
      <c r="R49" s="24">
        <f t="shared" si="5"/>
        <v>0</v>
      </c>
      <c r="S49" s="19"/>
      <c r="T49" s="24">
        <f t="shared" si="6"/>
        <v>0</v>
      </c>
      <c r="U49" s="21" t="s">
        <v>63</v>
      </c>
      <c r="W49" s="20"/>
      <c r="X49" s="29"/>
      <c r="Y49" s="16"/>
      <c r="Z49" s="22"/>
    </row>
    <row r="50" spans="2:26" ht="15" customHeight="1" x14ac:dyDescent="0.2">
      <c r="B50" s="16" t="s">
        <v>55</v>
      </c>
      <c r="C50" s="25"/>
      <c r="D50" s="17"/>
      <c r="E50" s="1"/>
      <c r="F50" s="17"/>
      <c r="G50" s="17"/>
      <c r="H50" s="17"/>
      <c r="I50" s="17"/>
      <c r="J50" s="26"/>
      <c r="K50" s="17" t="str">
        <f t="shared" si="0"/>
        <v/>
      </c>
      <c r="L50" s="17" t="str">
        <f t="shared" si="2"/>
        <v/>
      </c>
      <c r="M50" s="18" t="str">
        <f t="shared" si="3"/>
        <v/>
      </c>
      <c r="N50" s="18"/>
      <c r="O50" s="20"/>
      <c r="P50" s="20"/>
      <c r="Q50" s="23">
        <f t="shared" si="4"/>
        <v>0</v>
      </c>
      <c r="R50" s="24">
        <f t="shared" si="5"/>
        <v>0</v>
      </c>
      <c r="S50" s="19"/>
      <c r="T50" s="24">
        <f t="shared" si="6"/>
        <v>0</v>
      </c>
      <c r="U50" s="21" t="s">
        <v>63</v>
      </c>
      <c r="W50" s="20"/>
      <c r="X50" s="29"/>
      <c r="Y50" s="16"/>
      <c r="Z50" s="22"/>
    </row>
    <row r="51" spans="2:26" ht="15" customHeight="1" x14ac:dyDescent="0.2">
      <c r="B51" s="16" t="s">
        <v>56</v>
      </c>
      <c r="C51" s="25"/>
      <c r="D51" s="17"/>
      <c r="E51" s="1"/>
      <c r="F51" s="17"/>
      <c r="G51" s="17"/>
      <c r="H51" s="17"/>
      <c r="I51" s="17"/>
      <c r="J51" s="26"/>
      <c r="K51" s="17" t="str">
        <f t="shared" si="0"/>
        <v/>
      </c>
      <c r="L51" s="17" t="str">
        <f t="shared" si="2"/>
        <v/>
      </c>
      <c r="M51" s="18" t="str">
        <f t="shared" si="3"/>
        <v/>
      </c>
      <c r="N51" s="18"/>
      <c r="O51" s="20"/>
      <c r="P51" s="20"/>
      <c r="Q51" s="23">
        <f t="shared" si="4"/>
        <v>0</v>
      </c>
      <c r="R51" s="24">
        <f t="shared" si="5"/>
        <v>0</v>
      </c>
      <c r="S51" s="19"/>
      <c r="T51" s="24">
        <f t="shared" si="6"/>
        <v>0</v>
      </c>
      <c r="U51" s="21" t="s">
        <v>63</v>
      </c>
      <c r="W51" s="20"/>
      <c r="X51" s="29"/>
      <c r="Y51" s="16"/>
      <c r="Z51" s="22"/>
    </row>
    <row r="52" spans="2:26" ht="15" customHeight="1" x14ac:dyDescent="0.2">
      <c r="B52" s="16" t="s">
        <v>57</v>
      </c>
      <c r="C52" s="25"/>
      <c r="D52" s="17"/>
      <c r="E52" s="1"/>
      <c r="F52" s="17"/>
      <c r="G52" s="17"/>
      <c r="H52" s="17"/>
      <c r="I52" s="17"/>
      <c r="J52" s="26"/>
      <c r="K52" s="17" t="str">
        <f t="shared" si="0"/>
        <v/>
      </c>
      <c r="L52" s="17" t="str">
        <f t="shared" si="2"/>
        <v/>
      </c>
      <c r="M52" s="18" t="str">
        <f t="shared" si="3"/>
        <v/>
      </c>
      <c r="N52" s="18"/>
      <c r="O52" s="20"/>
      <c r="P52" s="20"/>
      <c r="Q52" s="23">
        <f t="shared" si="4"/>
        <v>0</v>
      </c>
      <c r="R52" s="24">
        <f t="shared" si="5"/>
        <v>0</v>
      </c>
      <c r="S52" s="19"/>
      <c r="T52" s="24">
        <f t="shared" si="6"/>
        <v>0</v>
      </c>
      <c r="U52" s="21" t="s">
        <v>63</v>
      </c>
      <c r="W52" s="20"/>
      <c r="X52" s="29"/>
      <c r="Y52" s="16"/>
      <c r="Z52" s="22"/>
    </row>
    <row r="53" spans="2:26" ht="15" customHeight="1" x14ac:dyDescent="0.2">
      <c r="B53" s="16" t="s">
        <v>58</v>
      </c>
      <c r="C53" s="25"/>
      <c r="D53" s="17"/>
      <c r="E53" s="1"/>
      <c r="F53" s="17"/>
      <c r="G53" s="17"/>
      <c r="H53" s="17"/>
      <c r="I53" s="17"/>
      <c r="J53" s="26"/>
      <c r="K53" s="17" t="str">
        <f t="shared" si="0"/>
        <v/>
      </c>
      <c r="L53" s="17" t="str">
        <f t="shared" si="2"/>
        <v/>
      </c>
      <c r="M53" s="18" t="str">
        <f t="shared" si="3"/>
        <v/>
      </c>
      <c r="N53" s="18"/>
      <c r="O53" s="20"/>
      <c r="P53" s="20"/>
      <c r="Q53" s="23">
        <f t="shared" si="4"/>
        <v>0</v>
      </c>
      <c r="R53" s="24">
        <f t="shared" si="5"/>
        <v>0</v>
      </c>
      <c r="S53" s="27"/>
      <c r="T53" s="24">
        <f t="shared" si="6"/>
        <v>0</v>
      </c>
      <c r="U53" s="21" t="s">
        <v>63</v>
      </c>
      <c r="W53" s="20"/>
      <c r="X53" s="29"/>
      <c r="Y53" s="16"/>
      <c r="Z53" s="22"/>
    </row>
    <row r="54" spans="2:26" ht="15" customHeight="1" x14ac:dyDescent="0.2">
      <c r="B54" s="16" t="s">
        <v>59</v>
      </c>
      <c r="C54" s="25"/>
      <c r="D54" s="17"/>
      <c r="E54" s="1"/>
      <c r="F54" s="17"/>
      <c r="G54" s="17"/>
      <c r="H54" s="17"/>
      <c r="I54" s="17"/>
      <c r="J54" s="26"/>
      <c r="K54" s="17" t="str">
        <f t="shared" si="0"/>
        <v/>
      </c>
      <c r="L54" s="17" t="str">
        <f t="shared" si="2"/>
        <v/>
      </c>
      <c r="M54" s="18" t="str">
        <f t="shared" si="3"/>
        <v/>
      </c>
      <c r="N54" s="18"/>
      <c r="O54" s="20"/>
      <c r="P54" s="20"/>
      <c r="Q54" s="23">
        <f t="shared" si="4"/>
        <v>0</v>
      </c>
      <c r="R54" s="24">
        <f t="shared" si="5"/>
        <v>0</v>
      </c>
      <c r="S54" s="27"/>
      <c r="T54" s="24">
        <f t="shared" si="6"/>
        <v>0</v>
      </c>
      <c r="U54" s="21" t="s">
        <v>63</v>
      </c>
      <c r="W54" s="20"/>
      <c r="X54" s="29"/>
      <c r="Y54" s="16"/>
      <c r="Z54" s="22"/>
    </row>
    <row r="55" spans="2:26" ht="15" customHeight="1" x14ac:dyDescent="0.2">
      <c r="B55" s="16" t="s">
        <v>60</v>
      </c>
      <c r="C55" s="25"/>
      <c r="D55" s="17"/>
      <c r="E55" s="1"/>
      <c r="F55" s="17"/>
      <c r="G55" s="17"/>
      <c r="H55" s="17"/>
      <c r="I55" s="17"/>
      <c r="J55" s="26"/>
      <c r="K55" s="17" t="str">
        <f t="shared" si="0"/>
        <v/>
      </c>
      <c r="L55" s="17" t="str">
        <f t="shared" si="2"/>
        <v/>
      </c>
      <c r="M55" s="18" t="str">
        <f t="shared" si="3"/>
        <v/>
      </c>
      <c r="N55" s="18"/>
      <c r="O55" s="20"/>
      <c r="P55" s="20"/>
      <c r="Q55" s="23">
        <f t="shared" si="4"/>
        <v>0</v>
      </c>
      <c r="R55" s="24">
        <f t="shared" si="5"/>
        <v>0</v>
      </c>
      <c r="S55" s="27"/>
      <c r="T55" s="24">
        <f t="shared" si="6"/>
        <v>0</v>
      </c>
      <c r="U55" s="21" t="s">
        <v>63</v>
      </c>
      <c r="W55" s="20"/>
      <c r="X55" s="29"/>
      <c r="Y55" s="16"/>
      <c r="Z55" s="22"/>
    </row>
    <row r="56" spans="2:26" ht="15" customHeight="1" x14ac:dyDescent="0.2">
      <c r="B56" s="16" t="s">
        <v>61</v>
      </c>
      <c r="C56" s="25"/>
      <c r="D56" s="17"/>
      <c r="E56" s="1"/>
      <c r="F56" s="17"/>
      <c r="G56" s="17"/>
      <c r="H56" s="17"/>
      <c r="I56" s="17"/>
      <c r="J56" s="26"/>
      <c r="K56" s="17" t="str">
        <f t="shared" si="0"/>
        <v/>
      </c>
      <c r="L56" s="17" t="str">
        <f t="shared" si="2"/>
        <v/>
      </c>
      <c r="M56" s="18" t="str">
        <f t="shared" si="3"/>
        <v/>
      </c>
      <c r="N56" s="18"/>
      <c r="O56" s="20"/>
      <c r="P56" s="20"/>
      <c r="Q56" s="23">
        <f t="shared" si="4"/>
        <v>0</v>
      </c>
      <c r="R56" s="24">
        <f t="shared" si="5"/>
        <v>0</v>
      </c>
      <c r="S56" s="27"/>
      <c r="T56" s="24">
        <f t="shared" si="6"/>
        <v>0</v>
      </c>
      <c r="U56" s="21" t="s">
        <v>63</v>
      </c>
      <c r="W56" s="20"/>
      <c r="X56" s="29"/>
      <c r="Y56" s="16"/>
      <c r="Z56" s="22"/>
    </row>
    <row r="57" spans="2:26" ht="15" customHeight="1" x14ac:dyDescent="0.2">
      <c r="B57" s="16" t="s">
        <v>62</v>
      </c>
      <c r="C57" s="25"/>
      <c r="D57" s="17"/>
      <c r="E57" s="1"/>
      <c r="F57" s="17"/>
      <c r="G57" s="17"/>
      <c r="H57" s="17"/>
      <c r="I57" s="17"/>
      <c r="J57" s="26"/>
      <c r="K57" s="17" t="str">
        <f t="shared" si="0"/>
        <v/>
      </c>
      <c r="L57" s="17" t="str">
        <f t="shared" si="2"/>
        <v/>
      </c>
      <c r="M57" s="18" t="str">
        <f t="shared" si="3"/>
        <v/>
      </c>
      <c r="N57" s="18"/>
      <c r="O57" s="20"/>
      <c r="P57" s="20"/>
      <c r="Q57" s="23">
        <f t="shared" si="4"/>
        <v>0</v>
      </c>
      <c r="R57" s="24">
        <f t="shared" si="5"/>
        <v>0</v>
      </c>
      <c r="S57" s="27"/>
      <c r="T57" s="24">
        <f t="shared" si="6"/>
        <v>0</v>
      </c>
      <c r="U57" s="21" t="s">
        <v>63</v>
      </c>
      <c r="W57" s="20"/>
      <c r="X57" s="29"/>
      <c r="Y57" s="16"/>
      <c r="Z57" s="22"/>
    </row>
    <row r="58" spans="2:26" ht="15" customHeight="1" x14ac:dyDescent="0.2">
      <c r="B58" s="16" t="s">
        <v>65</v>
      </c>
      <c r="C58" s="25"/>
      <c r="D58" s="17"/>
      <c r="E58" s="1"/>
      <c r="F58" s="17"/>
      <c r="G58" s="17"/>
      <c r="H58" s="17"/>
      <c r="I58" s="17"/>
      <c r="J58" s="26"/>
      <c r="K58" s="17" t="str">
        <f t="shared" si="0"/>
        <v/>
      </c>
      <c r="L58" s="17" t="str">
        <f t="shared" si="2"/>
        <v/>
      </c>
      <c r="M58" s="18" t="str">
        <f t="shared" si="3"/>
        <v/>
      </c>
      <c r="N58" s="18"/>
      <c r="O58" s="20"/>
      <c r="P58" s="20"/>
      <c r="Q58" s="23">
        <f t="shared" si="4"/>
        <v>0</v>
      </c>
      <c r="R58" s="24">
        <f t="shared" si="5"/>
        <v>0</v>
      </c>
      <c r="S58" s="27"/>
      <c r="T58" s="24">
        <f t="shared" si="6"/>
        <v>0</v>
      </c>
      <c r="U58" s="21" t="s">
        <v>63</v>
      </c>
      <c r="W58" s="20"/>
      <c r="X58" s="29"/>
      <c r="Y58" s="16"/>
      <c r="Z58" s="22"/>
    </row>
    <row r="59" spans="2:26" ht="15" customHeight="1" x14ac:dyDescent="0.2">
      <c r="B59" s="16" t="s">
        <v>75</v>
      </c>
      <c r="C59" s="25"/>
      <c r="D59" s="17"/>
      <c r="E59" s="1"/>
      <c r="F59" s="17"/>
      <c r="G59" s="17"/>
      <c r="H59" s="17"/>
      <c r="I59" s="17"/>
      <c r="J59" s="26"/>
      <c r="K59" s="17" t="str">
        <f t="shared" si="0"/>
        <v/>
      </c>
      <c r="L59" s="17" t="str">
        <f t="shared" si="2"/>
        <v/>
      </c>
      <c r="M59" s="18" t="str">
        <f t="shared" si="3"/>
        <v/>
      </c>
      <c r="N59" s="18"/>
      <c r="O59" s="20"/>
      <c r="P59" s="20"/>
      <c r="Q59" s="23">
        <f t="shared" si="4"/>
        <v>0</v>
      </c>
      <c r="R59" s="24">
        <f t="shared" si="5"/>
        <v>0</v>
      </c>
      <c r="S59" s="27"/>
      <c r="T59" s="24">
        <f t="shared" si="6"/>
        <v>0</v>
      </c>
      <c r="U59" s="21" t="s">
        <v>63</v>
      </c>
      <c r="W59" s="20"/>
      <c r="X59" s="29"/>
      <c r="Y59" s="16"/>
      <c r="Z59" s="22"/>
    </row>
    <row r="60" spans="2:26" ht="15" customHeight="1" x14ac:dyDescent="0.2">
      <c r="B60" s="16" t="s">
        <v>66</v>
      </c>
      <c r="C60" s="25"/>
      <c r="D60" s="17"/>
      <c r="E60" s="1"/>
      <c r="F60" s="17"/>
      <c r="G60" s="17"/>
      <c r="H60" s="17"/>
      <c r="I60" s="17"/>
      <c r="J60" s="26"/>
      <c r="K60" s="17" t="str">
        <f t="shared" si="0"/>
        <v/>
      </c>
      <c r="L60" s="17" t="str">
        <f t="shared" si="2"/>
        <v/>
      </c>
      <c r="M60" s="18" t="str">
        <f t="shared" si="3"/>
        <v/>
      </c>
      <c r="N60" s="18"/>
      <c r="O60" s="20">
        <v>44562</v>
      </c>
      <c r="P60" s="20">
        <v>45291</v>
      </c>
      <c r="Q60" s="23">
        <f t="shared" si="4"/>
        <v>24</v>
      </c>
      <c r="R60" s="24">
        <f t="shared" si="5"/>
        <v>0</v>
      </c>
      <c r="S60" s="27"/>
      <c r="T60" s="24">
        <f t="shared" si="6"/>
        <v>0</v>
      </c>
      <c r="U60" s="21" t="s">
        <v>63</v>
      </c>
      <c r="W60" s="20"/>
      <c r="X60" s="29"/>
      <c r="Y60" s="16"/>
      <c r="Z60" s="22"/>
    </row>
    <row r="61" spans="2:26" ht="15" customHeight="1" x14ac:dyDescent="0.2">
      <c r="B61" s="16" t="s">
        <v>67</v>
      </c>
      <c r="C61" s="25"/>
      <c r="D61" s="17"/>
      <c r="E61" s="1"/>
      <c r="F61" s="17"/>
      <c r="G61" s="17"/>
      <c r="H61" s="17"/>
      <c r="I61" s="17"/>
      <c r="J61" s="26"/>
      <c r="K61" s="17" t="str">
        <f t="shared" si="0"/>
        <v/>
      </c>
      <c r="L61" s="17" t="str">
        <f t="shared" si="2"/>
        <v/>
      </c>
      <c r="M61" s="18" t="str">
        <f t="shared" si="3"/>
        <v/>
      </c>
      <c r="N61" s="18"/>
      <c r="O61" s="20">
        <v>44562</v>
      </c>
      <c r="P61" s="20">
        <v>45291</v>
      </c>
      <c r="Q61" s="23">
        <f t="shared" si="4"/>
        <v>24</v>
      </c>
      <c r="R61" s="24">
        <f t="shared" si="5"/>
        <v>0</v>
      </c>
      <c r="S61" s="27"/>
      <c r="T61" s="24">
        <f t="shared" si="6"/>
        <v>0</v>
      </c>
      <c r="U61" s="21" t="s">
        <v>63</v>
      </c>
      <c r="W61" s="20"/>
      <c r="X61" s="29"/>
      <c r="Y61" s="16"/>
      <c r="Z61" s="22"/>
    </row>
    <row r="62" spans="2:26" ht="15" customHeight="1" x14ac:dyDescent="0.2">
      <c r="B62" s="16" t="s">
        <v>68</v>
      </c>
      <c r="C62" s="25"/>
      <c r="D62" s="17"/>
      <c r="E62" s="1"/>
      <c r="F62" s="17"/>
      <c r="G62" s="17"/>
      <c r="H62" s="17"/>
      <c r="I62" s="17"/>
      <c r="J62" s="26"/>
      <c r="K62" s="17" t="str">
        <f t="shared" si="0"/>
        <v/>
      </c>
      <c r="L62" s="17" t="str">
        <f t="shared" si="2"/>
        <v/>
      </c>
      <c r="M62" s="18" t="str">
        <f t="shared" si="3"/>
        <v/>
      </c>
      <c r="N62" s="18" t="s">
        <v>133</v>
      </c>
      <c r="O62" s="20">
        <v>44562</v>
      </c>
      <c r="P62" s="20">
        <v>45291</v>
      </c>
      <c r="Q62" s="23">
        <f t="shared" si="4"/>
        <v>24</v>
      </c>
      <c r="R62" s="24">
        <f t="shared" si="5"/>
        <v>0</v>
      </c>
      <c r="S62" s="19"/>
      <c r="T62" s="24">
        <f t="shared" si="6"/>
        <v>0</v>
      </c>
      <c r="U62" s="21" t="s">
        <v>63</v>
      </c>
      <c r="W62" s="20"/>
      <c r="X62" s="28"/>
      <c r="Y62" s="20"/>
      <c r="Z62" s="20"/>
    </row>
    <row r="63" spans="2:26" ht="15" customHeight="1" x14ac:dyDescent="0.2">
      <c r="B63" s="16" t="s">
        <v>69</v>
      </c>
      <c r="C63" s="25"/>
      <c r="D63" s="17"/>
      <c r="E63" s="1"/>
      <c r="F63" s="17"/>
      <c r="G63" s="17"/>
      <c r="H63" s="17"/>
      <c r="I63" s="17"/>
      <c r="J63" s="26"/>
      <c r="K63" s="17" t="str">
        <f t="shared" si="0"/>
        <v/>
      </c>
      <c r="L63" s="17" t="str">
        <f t="shared" si="2"/>
        <v/>
      </c>
      <c r="M63" s="18" t="str">
        <f t="shared" si="3"/>
        <v/>
      </c>
      <c r="N63" s="18" t="s">
        <v>133</v>
      </c>
      <c r="O63" s="20">
        <v>44562</v>
      </c>
      <c r="P63" s="20">
        <v>45291</v>
      </c>
      <c r="Q63" s="23">
        <f t="shared" si="4"/>
        <v>24</v>
      </c>
      <c r="R63" s="24">
        <f t="shared" si="5"/>
        <v>0</v>
      </c>
      <c r="S63" s="19"/>
      <c r="T63" s="24">
        <f t="shared" si="6"/>
        <v>0</v>
      </c>
      <c r="U63" s="21" t="s">
        <v>63</v>
      </c>
      <c r="W63" s="20"/>
      <c r="X63" s="29"/>
      <c r="Y63" s="16"/>
      <c r="Z63" s="22"/>
    </row>
    <row r="64" spans="2:26" ht="15" customHeight="1" x14ac:dyDescent="0.2">
      <c r="B64" s="16" t="s">
        <v>70</v>
      </c>
      <c r="C64" s="25"/>
      <c r="D64" s="17"/>
      <c r="E64" s="1"/>
      <c r="F64" s="17"/>
      <c r="G64" s="17"/>
      <c r="H64" s="17"/>
      <c r="I64" s="17"/>
      <c r="J64" s="26"/>
      <c r="K64" s="17" t="str">
        <f t="shared" si="0"/>
        <v/>
      </c>
      <c r="L64" s="17" t="str">
        <f t="shared" si="2"/>
        <v/>
      </c>
      <c r="M64" s="18" t="str">
        <f t="shared" si="3"/>
        <v/>
      </c>
      <c r="N64" s="18" t="s">
        <v>133</v>
      </c>
      <c r="O64" s="20">
        <v>44562</v>
      </c>
      <c r="P64" s="20">
        <v>45291</v>
      </c>
      <c r="Q64" s="23">
        <f t="shared" si="4"/>
        <v>24</v>
      </c>
      <c r="R64" s="24">
        <f t="shared" si="5"/>
        <v>0</v>
      </c>
      <c r="S64" s="19"/>
      <c r="T64" s="24">
        <f t="shared" si="6"/>
        <v>0</v>
      </c>
      <c r="U64" s="21" t="s">
        <v>63</v>
      </c>
      <c r="W64" s="20"/>
      <c r="X64" s="29"/>
      <c r="Y64" s="16"/>
      <c r="Z64" s="22"/>
    </row>
    <row r="65" spans="2:26" ht="15" customHeight="1" x14ac:dyDescent="0.2">
      <c r="B65" s="16" t="s">
        <v>71</v>
      </c>
      <c r="C65" s="25"/>
      <c r="D65" s="17"/>
      <c r="E65" s="1"/>
      <c r="F65" s="17"/>
      <c r="G65" s="17"/>
      <c r="H65" s="17"/>
      <c r="I65" s="17"/>
      <c r="J65" s="26"/>
      <c r="K65" s="17" t="str">
        <f t="shared" si="0"/>
        <v/>
      </c>
      <c r="L65" s="17" t="str">
        <f t="shared" si="2"/>
        <v/>
      </c>
      <c r="M65" s="18" t="str">
        <f t="shared" si="3"/>
        <v/>
      </c>
      <c r="N65" s="18" t="s">
        <v>133</v>
      </c>
      <c r="O65" s="20">
        <v>44562</v>
      </c>
      <c r="P65" s="20">
        <v>45291</v>
      </c>
      <c r="Q65" s="23">
        <f t="shared" si="4"/>
        <v>24</v>
      </c>
      <c r="R65" s="24">
        <f t="shared" si="5"/>
        <v>0</v>
      </c>
      <c r="S65" s="19"/>
      <c r="T65" s="24">
        <f t="shared" si="6"/>
        <v>0</v>
      </c>
      <c r="U65" s="21" t="s">
        <v>63</v>
      </c>
      <c r="W65" s="20"/>
      <c r="X65" s="29"/>
      <c r="Y65" s="16"/>
      <c r="Z65" s="22"/>
    </row>
    <row r="66" spans="2:26" ht="15" customHeight="1" x14ac:dyDescent="0.2">
      <c r="B66" s="16" t="s">
        <v>72</v>
      </c>
      <c r="C66" s="25"/>
      <c r="D66" s="17"/>
      <c r="E66" s="1"/>
      <c r="F66" s="17"/>
      <c r="G66" s="17"/>
      <c r="H66" s="17"/>
      <c r="I66" s="17"/>
      <c r="J66" s="26"/>
      <c r="K66" s="17" t="str">
        <f t="shared" si="0"/>
        <v/>
      </c>
      <c r="L66" s="17" t="str">
        <f t="shared" si="2"/>
        <v/>
      </c>
      <c r="M66" s="18" t="str">
        <f t="shared" si="3"/>
        <v/>
      </c>
      <c r="N66" s="18" t="s">
        <v>133</v>
      </c>
      <c r="O66" s="20">
        <v>44562</v>
      </c>
      <c r="P66" s="20">
        <v>45291</v>
      </c>
      <c r="Q66" s="23">
        <f t="shared" si="4"/>
        <v>24</v>
      </c>
      <c r="R66" s="24">
        <f t="shared" si="5"/>
        <v>0</v>
      </c>
      <c r="S66" s="19"/>
      <c r="T66" s="24">
        <f t="shared" si="6"/>
        <v>0</v>
      </c>
      <c r="U66" s="21" t="s">
        <v>63</v>
      </c>
      <c r="W66" s="20"/>
      <c r="X66" s="29"/>
      <c r="Y66" s="16"/>
      <c r="Z66" s="22"/>
    </row>
    <row r="67" spans="2:26" ht="15" customHeight="1" x14ac:dyDescent="0.2">
      <c r="B67" s="16" t="s">
        <v>73</v>
      </c>
      <c r="C67" s="30"/>
      <c r="D67" s="31"/>
      <c r="E67" s="33"/>
      <c r="F67" s="31"/>
      <c r="G67" s="31"/>
      <c r="H67" s="17"/>
      <c r="I67" s="17"/>
      <c r="J67" s="26"/>
      <c r="K67" s="17" t="str">
        <f t="shared" si="0"/>
        <v/>
      </c>
      <c r="L67" s="17" t="str">
        <f t="shared" si="2"/>
        <v/>
      </c>
      <c r="M67" s="18" t="str">
        <f t="shared" si="3"/>
        <v/>
      </c>
      <c r="N67" s="1" t="s">
        <v>133</v>
      </c>
      <c r="O67" s="20">
        <v>44562</v>
      </c>
      <c r="P67" s="20">
        <v>45291</v>
      </c>
      <c r="Q67" s="23">
        <f t="shared" si="4"/>
        <v>24</v>
      </c>
      <c r="R67" s="24">
        <f t="shared" si="5"/>
        <v>0</v>
      </c>
      <c r="S67" s="19"/>
      <c r="T67" s="24">
        <f t="shared" si="6"/>
        <v>0</v>
      </c>
      <c r="U67" s="21" t="s">
        <v>63</v>
      </c>
      <c r="W67" s="20"/>
      <c r="X67" s="29"/>
      <c r="Y67" s="16"/>
      <c r="Z67" s="22"/>
    </row>
    <row r="68" spans="2:26" ht="15" customHeight="1" x14ac:dyDescent="0.2">
      <c r="B68" s="16" t="s">
        <v>74</v>
      </c>
      <c r="C68" s="30"/>
      <c r="D68" s="31"/>
      <c r="E68" s="33"/>
      <c r="F68" s="31"/>
      <c r="G68" s="31"/>
      <c r="H68" s="17"/>
      <c r="I68" s="17"/>
      <c r="J68" s="26"/>
      <c r="K68" s="17" t="str">
        <f t="shared" si="0"/>
        <v/>
      </c>
      <c r="L68" s="17" t="str">
        <f t="shared" si="2"/>
        <v/>
      </c>
      <c r="M68" s="18" t="str">
        <f t="shared" si="3"/>
        <v/>
      </c>
      <c r="N68" s="1" t="s">
        <v>133</v>
      </c>
      <c r="O68" s="20">
        <v>44562</v>
      </c>
      <c r="P68" s="20">
        <v>45291</v>
      </c>
      <c r="Q68" s="23">
        <f t="shared" si="4"/>
        <v>24</v>
      </c>
      <c r="R68" s="24">
        <f t="shared" si="5"/>
        <v>0</v>
      </c>
      <c r="S68" s="19"/>
      <c r="T68" s="24">
        <f t="shared" si="6"/>
        <v>0</v>
      </c>
      <c r="U68" s="21" t="s">
        <v>63</v>
      </c>
      <c r="W68" s="20"/>
      <c r="X68" s="29"/>
      <c r="Y68" s="16"/>
      <c r="Z68" s="22"/>
    </row>
    <row r="69" spans="2:26" ht="15" customHeight="1" x14ac:dyDescent="0.2">
      <c r="B69" s="16" t="s">
        <v>76</v>
      </c>
      <c r="C69" s="30"/>
      <c r="D69" s="31"/>
      <c r="E69" s="33"/>
      <c r="F69" s="31"/>
      <c r="G69" s="31"/>
      <c r="H69" s="17"/>
      <c r="I69" s="17"/>
      <c r="J69" s="26"/>
      <c r="K69" s="17" t="str">
        <f t="shared" si="0"/>
        <v/>
      </c>
      <c r="L69" s="17" t="str">
        <f t="shared" si="2"/>
        <v/>
      </c>
      <c r="M69" s="18" t="str">
        <f t="shared" si="3"/>
        <v/>
      </c>
      <c r="N69" s="1" t="s">
        <v>133</v>
      </c>
      <c r="O69" s="20">
        <v>44562</v>
      </c>
      <c r="P69" s="20">
        <v>45291</v>
      </c>
      <c r="Q69" s="23">
        <f t="shared" si="4"/>
        <v>24</v>
      </c>
      <c r="R69" s="24">
        <f t="shared" si="5"/>
        <v>0</v>
      </c>
      <c r="S69" s="19"/>
      <c r="T69" s="24">
        <f t="shared" si="6"/>
        <v>0</v>
      </c>
      <c r="U69" s="21" t="s">
        <v>63</v>
      </c>
      <c r="W69" s="20"/>
      <c r="X69" s="29"/>
      <c r="Y69" s="16"/>
      <c r="Z69" s="22"/>
    </row>
    <row r="70" spans="2:26" ht="15" customHeight="1" x14ac:dyDescent="0.2">
      <c r="B70" s="16" t="s">
        <v>77</v>
      </c>
      <c r="C70" s="30"/>
      <c r="D70" s="31"/>
      <c r="E70" s="33"/>
      <c r="F70" s="31"/>
      <c r="G70" s="31"/>
      <c r="H70" s="17"/>
      <c r="I70" s="17"/>
      <c r="J70" s="26"/>
      <c r="K70" s="17" t="str">
        <f t="shared" si="0"/>
        <v/>
      </c>
      <c r="L70" s="17" t="str">
        <f t="shared" si="2"/>
        <v/>
      </c>
      <c r="M70" s="18" t="str">
        <f t="shared" si="3"/>
        <v/>
      </c>
      <c r="N70" s="1" t="s">
        <v>133</v>
      </c>
      <c r="O70" s="20">
        <v>44562</v>
      </c>
      <c r="P70" s="20">
        <v>45291</v>
      </c>
      <c r="Q70" s="23">
        <f t="shared" si="4"/>
        <v>24</v>
      </c>
      <c r="R70" s="24">
        <f t="shared" si="5"/>
        <v>0</v>
      </c>
      <c r="S70" s="19"/>
      <c r="T70" s="24">
        <f t="shared" si="6"/>
        <v>0</v>
      </c>
      <c r="U70" s="21" t="s">
        <v>63</v>
      </c>
      <c r="W70" s="20"/>
      <c r="X70" s="29"/>
      <c r="Y70" s="16"/>
      <c r="Z70" s="22"/>
    </row>
    <row r="71" spans="2:26" ht="15" customHeight="1" x14ac:dyDescent="0.2">
      <c r="B71" s="16" t="s">
        <v>78</v>
      </c>
      <c r="C71" s="30"/>
      <c r="D71" s="31"/>
      <c r="E71" s="33"/>
      <c r="F71" s="31"/>
      <c r="G71" s="31"/>
      <c r="H71" s="17"/>
      <c r="I71" s="17"/>
      <c r="J71" s="26"/>
      <c r="K71" s="17" t="str">
        <f t="shared" si="0"/>
        <v/>
      </c>
      <c r="L71" s="17" t="str">
        <f t="shared" si="2"/>
        <v/>
      </c>
      <c r="M71" s="18" t="str">
        <f t="shared" si="3"/>
        <v/>
      </c>
      <c r="N71" s="1" t="s">
        <v>133</v>
      </c>
      <c r="O71" s="20">
        <v>44562</v>
      </c>
      <c r="P71" s="20">
        <v>45291</v>
      </c>
      <c r="Q71" s="23">
        <f t="shared" si="4"/>
        <v>24</v>
      </c>
      <c r="R71" s="24">
        <f t="shared" si="5"/>
        <v>0</v>
      </c>
      <c r="S71" s="19"/>
      <c r="T71" s="24">
        <f t="shared" si="6"/>
        <v>0</v>
      </c>
      <c r="U71" s="21" t="s">
        <v>63</v>
      </c>
      <c r="W71" s="20"/>
      <c r="X71" s="29"/>
      <c r="Y71" s="16"/>
      <c r="Z71" s="22"/>
    </row>
    <row r="72" spans="2:26" ht="15" customHeight="1" x14ac:dyDescent="0.2">
      <c r="B72" s="16" t="s">
        <v>79</v>
      </c>
      <c r="C72" s="30"/>
      <c r="D72" s="31"/>
      <c r="E72" s="33"/>
      <c r="F72" s="31"/>
      <c r="G72" s="31"/>
      <c r="H72" s="31"/>
      <c r="I72" s="31"/>
      <c r="J72" s="26"/>
      <c r="K72" s="17" t="str">
        <f t="shared" ref="K72:K106" si="7">IF(J72="","",IF(LEN(J72)=33,"OK","NOK"))</f>
        <v/>
      </c>
      <c r="L72" s="17" t="str">
        <f t="shared" si="2"/>
        <v/>
      </c>
      <c r="M72" s="18" t="str">
        <f t="shared" si="3"/>
        <v/>
      </c>
      <c r="N72" s="1" t="s">
        <v>133</v>
      </c>
      <c r="O72" s="20">
        <v>44562</v>
      </c>
      <c r="P72" s="20">
        <v>45291</v>
      </c>
      <c r="Q72" s="23">
        <f t="shared" si="4"/>
        <v>24</v>
      </c>
      <c r="R72" s="24">
        <f t="shared" si="5"/>
        <v>0</v>
      </c>
      <c r="S72" s="19"/>
      <c r="T72" s="24">
        <f t="shared" ref="T72:T103" si="8">ROUND(S72/12*Q72,0)</f>
        <v>0</v>
      </c>
      <c r="U72" s="21" t="s">
        <v>63</v>
      </c>
      <c r="W72" s="20"/>
      <c r="X72" s="29"/>
      <c r="Y72" s="16"/>
      <c r="Z72" s="22"/>
    </row>
    <row r="73" spans="2:26" ht="15" customHeight="1" x14ac:dyDescent="0.2">
      <c r="B73" s="16" t="s">
        <v>84</v>
      </c>
      <c r="C73" s="30"/>
      <c r="D73" s="31"/>
      <c r="E73" s="33"/>
      <c r="F73" s="31"/>
      <c r="G73" s="31"/>
      <c r="H73" s="32"/>
      <c r="I73" s="32"/>
      <c r="J73" s="26"/>
      <c r="K73" s="17" t="str">
        <f t="shared" si="7"/>
        <v/>
      </c>
      <c r="L73" s="17" t="str">
        <f t="shared" ref="L73:L107" si="9">RIGHT(LEFT(J73,8),3)</f>
        <v/>
      </c>
      <c r="M73" s="18" t="str">
        <f t="shared" ref="M73:M107" si="10">IF(J73="","",HLOOKUP(L73,$AC$2:$AI$6,3,FALSE))</f>
        <v/>
      </c>
      <c r="N73" s="1" t="s">
        <v>133</v>
      </c>
      <c r="O73" s="20">
        <v>44562</v>
      </c>
      <c r="P73" s="20">
        <v>45291</v>
      </c>
      <c r="Q73" s="23">
        <f t="shared" ref="Q73:Q107" si="11">DATEDIF(O73,P73+1,"m")</f>
        <v>24</v>
      </c>
      <c r="R73" s="24">
        <f t="shared" ref="R73:R107" si="12">$R$4*T73</f>
        <v>0</v>
      </c>
      <c r="S73" s="19"/>
      <c r="T73" s="24">
        <f t="shared" si="8"/>
        <v>0</v>
      </c>
      <c r="U73" s="21" t="s">
        <v>63</v>
      </c>
      <c r="W73" s="20"/>
      <c r="X73" s="29"/>
      <c r="Y73" s="16"/>
      <c r="Z73" s="22"/>
    </row>
    <row r="74" spans="2:26" ht="15" customHeight="1" x14ac:dyDescent="0.2">
      <c r="B74" s="16" t="s">
        <v>85</v>
      </c>
      <c r="C74" s="30"/>
      <c r="D74" s="31"/>
      <c r="E74" s="33"/>
      <c r="F74" s="17"/>
      <c r="G74" s="17"/>
      <c r="H74" s="17"/>
      <c r="I74" s="17"/>
      <c r="J74" s="26"/>
      <c r="K74" s="17" t="str">
        <f t="shared" si="7"/>
        <v/>
      </c>
      <c r="L74" s="17" t="str">
        <f t="shared" si="9"/>
        <v/>
      </c>
      <c r="M74" s="18" t="str">
        <f t="shared" si="10"/>
        <v/>
      </c>
      <c r="N74" s="1" t="s">
        <v>133</v>
      </c>
      <c r="O74" s="20">
        <v>44562</v>
      </c>
      <c r="P74" s="20">
        <v>45291</v>
      </c>
      <c r="Q74" s="23">
        <f t="shared" si="11"/>
        <v>24</v>
      </c>
      <c r="R74" s="24">
        <f t="shared" si="12"/>
        <v>0</v>
      </c>
      <c r="S74" s="19"/>
      <c r="T74" s="24">
        <f t="shared" si="8"/>
        <v>0</v>
      </c>
      <c r="U74" s="21" t="s">
        <v>63</v>
      </c>
      <c r="W74" s="20"/>
      <c r="X74" s="29"/>
      <c r="Y74" s="16"/>
      <c r="Z74" s="22"/>
    </row>
    <row r="75" spans="2:26" ht="15" customHeight="1" x14ac:dyDescent="0.2">
      <c r="B75" s="16" t="s">
        <v>86</v>
      </c>
      <c r="C75" s="30"/>
      <c r="D75" s="31"/>
      <c r="E75" s="33"/>
      <c r="F75" s="31"/>
      <c r="G75" s="31"/>
      <c r="H75" s="17"/>
      <c r="I75" s="17"/>
      <c r="J75" s="26"/>
      <c r="K75" s="17" t="str">
        <f t="shared" si="7"/>
        <v/>
      </c>
      <c r="L75" s="17" t="str">
        <f t="shared" si="9"/>
        <v/>
      </c>
      <c r="M75" s="18" t="str">
        <f t="shared" si="10"/>
        <v/>
      </c>
      <c r="N75" s="1" t="s">
        <v>133</v>
      </c>
      <c r="O75" s="20">
        <v>44562</v>
      </c>
      <c r="P75" s="20">
        <v>45291</v>
      </c>
      <c r="Q75" s="23">
        <f t="shared" si="11"/>
        <v>24</v>
      </c>
      <c r="R75" s="24">
        <f t="shared" si="12"/>
        <v>0</v>
      </c>
      <c r="S75" s="19"/>
      <c r="T75" s="24">
        <f t="shared" si="8"/>
        <v>0</v>
      </c>
      <c r="U75" s="21" t="s">
        <v>63</v>
      </c>
      <c r="W75" s="20"/>
      <c r="X75" s="29"/>
      <c r="Y75" s="16"/>
      <c r="Z75" s="22"/>
    </row>
    <row r="76" spans="2:26" ht="15" customHeight="1" x14ac:dyDescent="0.2">
      <c r="B76" s="16" t="s">
        <v>87</v>
      </c>
      <c r="C76" s="30"/>
      <c r="D76" s="31"/>
      <c r="E76" s="33"/>
      <c r="F76" s="31"/>
      <c r="G76" s="31"/>
      <c r="H76" s="17"/>
      <c r="I76" s="17"/>
      <c r="J76" s="26"/>
      <c r="K76" s="17" t="str">
        <f t="shared" si="7"/>
        <v/>
      </c>
      <c r="L76" s="17" t="str">
        <f t="shared" si="9"/>
        <v/>
      </c>
      <c r="M76" s="18" t="str">
        <f t="shared" si="10"/>
        <v/>
      </c>
      <c r="N76" s="1" t="s">
        <v>133</v>
      </c>
      <c r="O76" s="20">
        <v>44562</v>
      </c>
      <c r="P76" s="20">
        <v>45291</v>
      </c>
      <c r="Q76" s="23">
        <f t="shared" si="11"/>
        <v>24</v>
      </c>
      <c r="R76" s="24">
        <f t="shared" si="12"/>
        <v>0</v>
      </c>
      <c r="S76" s="19"/>
      <c r="T76" s="24">
        <f t="shared" si="8"/>
        <v>0</v>
      </c>
      <c r="U76" s="21" t="s">
        <v>63</v>
      </c>
      <c r="W76" s="20"/>
      <c r="X76" s="29"/>
      <c r="Y76" s="16"/>
      <c r="Z76" s="22"/>
    </row>
    <row r="77" spans="2:26" ht="15" customHeight="1" x14ac:dyDescent="0.2">
      <c r="B77" s="16" t="s">
        <v>88</v>
      </c>
      <c r="C77" s="30"/>
      <c r="D77" s="31"/>
      <c r="E77" s="33"/>
      <c r="F77" s="31"/>
      <c r="G77" s="31"/>
      <c r="H77" s="17"/>
      <c r="I77" s="17"/>
      <c r="J77" s="26"/>
      <c r="K77" s="17" t="str">
        <f t="shared" si="7"/>
        <v/>
      </c>
      <c r="L77" s="17" t="str">
        <f t="shared" si="9"/>
        <v/>
      </c>
      <c r="M77" s="18" t="str">
        <f t="shared" si="10"/>
        <v/>
      </c>
      <c r="N77" s="1" t="s">
        <v>133</v>
      </c>
      <c r="O77" s="20">
        <v>44562</v>
      </c>
      <c r="P77" s="20">
        <v>45291</v>
      </c>
      <c r="Q77" s="23">
        <f t="shared" si="11"/>
        <v>24</v>
      </c>
      <c r="R77" s="24">
        <f t="shared" si="12"/>
        <v>0</v>
      </c>
      <c r="S77" s="19"/>
      <c r="T77" s="24">
        <f t="shared" si="8"/>
        <v>0</v>
      </c>
      <c r="U77" s="21" t="s">
        <v>63</v>
      </c>
      <c r="W77" s="20"/>
      <c r="X77" s="29"/>
      <c r="Y77" s="16"/>
      <c r="Z77" s="22"/>
    </row>
    <row r="78" spans="2:26" ht="15" customHeight="1" x14ac:dyDescent="0.2">
      <c r="B78" s="16" t="s">
        <v>89</v>
      </c>
      <c r="C78" s="30"/>
      <c r="D78" s="31"/>
      <c r="E78" s="33"/>
      <c r="F78" s="31"/>
      <c r="G78" s="31"/>
      <c r="H78" s="31"/>
      <c r="I78" s="31"/>
      <c r="J78" s="26"/>
      <c r="K78" s="17" t="str">
        <f t="shared" si="7"/>
        <v/>
      </c>
      <c r="L78" s="17" t="str">
        <f t="shared" si="9"/>
        <v/>
      </c>
      <c r="M78" s="18" t="str">
        <f t="shared" si="10"/>
        <v/>
      </c>
      <c r="N78" s="1" t="s">
        <v>133</v>
      </c>
      <c r="O78" s="20">
        <v>44562</v>
      </c>
      <c r="P78" s="20">
        <v>45291</v>
      </c>
      <c r="Q78" s="23">
        <f t="shared" si="11"/>
        <v>24</v>
      </c>
      <c r="R78" s="24">
        <f t="shared" si="12"/>
        <v>0</v>
      </c>
      <c r="S78" s="19"/>
      <c r="T78" s="24">
        <f t="shared" si="8"/>
        <v>0</v>
      </c>
      <c r="U78" s="21" t="s">
        <v>63</v>
      </c>
      <c r="W78" s="20"/>
      <c r="X78" s="29"/>
      <c r="Y78" s="16"/>
      <c r="Z78" s="22"/>
    </row>
    <row r="79" spans="2:26" ht="15" customHeight="1" x14ac:dyDescent="0.2">
      <c r="B79" s="16" t="s">
        <v>90</v>
      </c>
      <c r="C79" s="30"/>
      <c r="D79" s="31"/>
      <c r="E79" s="33"/>
      <c r="F79" s="31"/>
      <c r="G79" s="31"/>
      <c r="H79" s="32"/>
      <c r="I79" s="32"/>
      <c r="J79" s="26"/>
      <c r="K79" s="17" t="str">
        <f t="shared" si="7"/>
        <v/>
      </c>
      <c r="L79" s="17" t="str">
        <f t="shared" si="9"/>
        <v/>
      </c>
      <c r="M79" s="18" t="str">
        <f t="shared" si="10"/>
        <v/>
      </c>
      <c r="N79" s="1" t="s">
        <v>133</v>
      </c>
      <c r="O79" s="20">
        <v>44562</v>
      </c>
      <c r="P79" s="20">
        <v>45291</v>
      </c>
      <c r="Q79" s="23">
        <f t="shared" si="11"/>
        <v>24</v>
      </c>
      <c r="R79" s="24">
        <f t="shared" si="12"/>
        <v>0</v>
      </c>
      <c r="S79" s="19"/>
      <c r="T79" s="24">
        <f t="shared" si="8"/>
        <v>0</v>
      </c>
      <c r="U79" s="21" t="s">
        <v>63</v>
      </c>
      <c r="W79" s="20"/>
      <c r="X79" s="29"/>
      <c r="Y79" s="16"/>
      <c r="Z79" s="22"/>
    </row>
    <row r="80" spans="2:26" ht="15" customHeight="1" x14ac:dyDescent="0.2">
      <c r="B80" s="16" t="s">
        <v>91</v>
      </c>
      <c r="C80" s="30"/>
      <c r="D80" s="31"/>
      <c r="E80" s="33"/>
      <c r="F80" s="31"/>
      <c r="G80" s="31"/>
      <c r="H80" s="17"/>
      <c r="I80" s="17"/>
      <c r="J80" s="26"/>
      <c r="K80" s="17" t="str">
        <f t="shared" si="7"/>
        <v/>
      </c>
      <c r="L80" s="17" t="str">
        <f t="shared" si="9"/>
        <v/>
      </c>
      <c r="M80" s="18" t="str">
        <f t="shared" si="10"/>
        <v/>
      </c>
      <c r="N80" s="1" t="s">
        <v>133</v>
      </c>
      <c r="O80" s="20">
        <v>44562</v>
      </c>
      <c r="P80" s="20">
        <v>45291</v>
      </c>
      <c r="Q80" s="23">
        <f t="shared" si="11"/>
        <v>24</v>
      </c>
      <c r="R80" s="24">
        <f t="shared" si="12"/>
        <v>0</v>
      </c>
      <c r="S80" s="19"/>
      <c r="T80" s="24">
        <f t="shared" si="8"/>
        <v>0</v>
      </c>
      <c r="U80" s="21" t="s">
        <v>63</v>
      </c>
      <c r="W80" s="20"/>
      <c r="X80" s="29"/>
      <c r="Y80" s="16"/>
      <c r="Z80" s="22"/>
    </row>
    <row r="81" spans="2:26" ht="15" customHeight="1" x14ac:dyDescent="0.2">
      <c r="B81" s="16" t="s">
        <v>92</v>
      </c>
      <c r="C81" s="30"/>
      <c r="D81" s="31"/>
      <c r="E81" s="33"/>
      <c r="F81" s="31"/>
      <c r="G81" s="31"/>
      <c r="H81" s="17"/>
      <c r="I81" s="17"/>
      <c r="J81" s="26"/>
      <c r="K81" s="17" t="str">
        <f t="shared" si="7"/>
        <v/>
      </c>
      <c r="L81" s="17" t="str">
        <f t="shared" si="9"/>
        <v/>
      </c>
      <c r="M81" s="18" t="str">
        <f t="shared" si="10"/>
        <v/>
      </c>
      <c r="N81" s="1" t="s">
        <v>133</v>
      </c>
      <c r="O81" s="20">
        <v>44562</v>
      </c>
      <c r="P81" s="20">
        <v>45291</v>
      </c>
      <c r="Q81" s="23">
        <f t="shared" si="11"/>
        <v>24</v>
      </c>
      <c r="R81" s="24">
        <f t="shared" si="12"/>
        <v>0</v>
      </c>
      <c r="S81" s="19"/>
      <c r="T81" s="24">
        <f t="shared" si="8"/>
        <v>0</v>
      </c>
      <c r="U81" s="21" t="s">
        <v>63</v>
      </c>
      <c r="W81" s="20"/>
      <c r="X81" s="29"/>
      <c r="Y81" s="16"/>
      <c r="Z81" s="22"/>
    </row>
    <row r="82" spans="2:26" ht="15" customHeight="1" x14ac:dyDescent="0.2">
      <c r="B82" s="16" t="s">
        <v>93</v>
      </c>
      <c r="C82" s="30"/>
      <c r="D82" s="31"/>
      <c r="E82" s="33"/>
      <c r="F82" s="17"/>
      <c r="G82" s="17"/>
      <c r="H82" s="17"/>
      <c r="I82" s="17"/>
      <c r="J82" s="26"/>
      <c r="K82" s="17" t="str">
        <f t="shared" si="7"/>
        <v/>
      </c>
      <c r="L82" s="17" t="str">
        <f t="shared" si="9"/>
        <v/>
      </c>
      <c r="M82" s="18" t="str">
        <f t="shared" si="10"/>
        <v/>
      </c>
      <c r="N82" s="1" t="s">
        <v>133</v>
      </c>
      <c r="O82" s="20">
        <v>44562</v>
      </c>
      <c r="P82" s="20">
        <v>45291</v>
      </c>
      <c r="Q82" s="23">
        <f t="shared" si="11"/>
        <v>24</v>
      </c>
      <c r="R82" s="24">
        <f t="shared" si="12"/>
        <v>0</v>
      </c>
      <c r="S82" s="19"/>
      <c r="T82" s="24">
        <f t="shared" si="8"/>
        <v>0</v>
      </c>
      <c r="U82" s="21" t="s">
        <v>63</v>
      </c>
      <c r="W82" s="20"/>
      <c r="X82" s="29"/>
      <c r="Y82" s="16"/>
      <c r="Z82" s="22"/>
    </row>
    <row r="83" spans="2:26" ht="15" customHeight="1" x14ac:dyDescent="0.2">
      <c r="B83" s="16" t="s">
        <v>94</v>
      </c>
      <c r="C83" s="30"/>
      <c r="D83" s="31"/>
      <c r="E83" s="33"/>
      <c r="F83" s="17"/>
      <c r="G83" s="17"/>
      <c r="H83" s="17"/>
      <c r="I83" s="17"/>
      <c r="J83" s="26"/>
      <c r="K83" s="17" t="str">
        <f t="shared" si="7"/>
        <v/>
      </c>
      <c r="L83" s="17" t="str">
        <f t="shared" si="9"/>
        <v/>
      </c>
      <c r="M83" s="18" t="str">
        <f t="shared" si="10"/>
        <v/>
      </c>
      <c r="N83" s="1" t="s">
        <v>133</v>
      </c>
      <c r="O83" s="20">
        <v>44562</v>
      </c>
      <c r="P83" s="20">
        <v>45291</v>
      </c>
      <c r="Q83" s="23">
        <f t="shared" si="11"/>
        <v>24</v>
      </c>
      <c r="R83" s="24">
        <f t="shared" si="12"/>
        <v>0</v>
      </c>
      <c r="S83" s="19"/>
      <c r="T83" s="24">
        <f t="shared" si="8"/>
        <v>0</v>
      </c>
      <c r="U83" s="21" t="s">
        <v>63</v>
      </c>
      <c r="W83" s="20"/>
      <c r="X83" s="29"/>
      <c r="Y83" s="16"/>
      <c r="Z83" s="22"/>
    </row>
    <row r="84" spans="2:26" ht="15" customHeight="1" x14ac:dyDescent="0.2">
      <c r="B84" s="16" t="s">
        <v>95</v>
      </c>
      <c r="C84" s="30"/>
      <c r="D84" s="31"/>
      <c r="E84" s="33"/>
      <c r="F84" s="17"/>
      <c r="G84" s="17"/>
      <c r="H84" s="17"/>
      <c r="I84" s="17"/>
      <c r="J84" s="26"/>
      <c r="K84" s="17" t="str">
        <f t="shared" si="7"/>
        <v/>
      </c>
      <c r="L84" s="17" t="str">
        <f t="shared" si="9"/>
        <v/>
      </c>
      <c r="M84" s="18" t="str">
        <f t="shared" si="10"/>
        <v/>
      </c>
      <c r="N84" s="1" t="s">
        <v>133</v>
      </c>
      <c r="O84" s="20">
        <v>44562</v>
      </c>
      <c r="P84" s="20">
        <v>45291</v>
      </c>
      <c r="Q84" s="23">
        <f t="shared" si="11"/>
        <v>24</v>
      </c>
      <c r="R84" s="24">
        <f t="shared" si="12"/>
        <v>0</v>
      </c>
      <c r="S84" s="19"/>
      <c r="T84" s="24">
        <f t="shared" si="8"/>
        <v>0</v>
      </c>
      <c r="U84" s="21" t="s">
        <v>63</v>
      </c>
      <c r="W84" s="20"/>
      <c r="X84" s="29"/>
      <c r="Y84" s="16"/>
      <c r="Z84" s="22"/>
    </row>
    <row r="85" spans="2:26" ht="15" customHeight="1" x14ac:dyDescent="0.2">
      <c r="B85" s="16" t="s">
        <v>96</v>
      </c>
      <c r="C85" s="30"/>
      <c r="D85" s="31"/>
      <c r="E85" s="33"/>
      <c r="F85" s="17"/>
      <c r="G85" s="17"/>
      <c r="H85" s="17"/>
      <c r="I85" s="17"/>
      <c r="J85" s="26"/>
      <c r="K85" s="17" t="str">
        <f t="shared" si="7"/>
        <v/>
      </c>
      <c r="L85" s="17" t="str">
        <f t="shared" si="9"/>
        <v/>
      </c>
      <c r="M85" s="18" t="str">
        <f t="shared" si="10"/>
        <v/>
      </c>
      <c r="N85" s="1" t="s">
        <v>133</v>
      </c>
      <c r="O85" s="20">
        <v>44562</v>
      </c>
      <c r="P85" s="20">
        <v>45291</v>
      </c>
      <c r="Q85" s="23">
        <f t="shared" si="11"/>
        <v>24</v>
      </c>
      <c r="R85" s="24">
        <f t="shared" si="12"/>
        <v>0</v>
      </c>
      <c r="S85" s="19"/>
      <c r="T85" s="24">
        <f t="shared" si="8"/>
        <v>0</v>
      </c>
      <c r="U85" s="21" t="s">
        <v>63</v>
      </c>
      <c r="W85" s="20"/>
      <c r="X85" s="29"/>
      <c r="Y85" s="16"/>
      <c r="Z85" s="22"/>
    </row>
    <row r="86" spans="2:26" ht="15" customHeight="1" x14ac:dyDescent="0.2">
      <c r="B86" s="16" t="s">
        <v>97</v>
      </c>
      <c r="C86" s="30"/>
      <c r="D86" s="31"/>
      <c r="E86" s="33"/>
      <c r="F86" s="17"/>
      <c r="G86" s="17"/>
      <c r="H86" s="17"/>
      <c r="I86" s="17"/>
      <c r="J86" s="26"/>
      <c r="K86" s="17" t="str">
        <f t="shared" si="7"/>
        <v/>
      </c>
      <c r="L86" s="17" t="str">
        <f t="shared" si="9"/>
        <v/>
      </c>
      <c r="M86" s="18" t="str">
        <f t="shared" si="10"/>
        <v/>
      </c>
      <c r="N86" s="1" t="s">
        <v>133</v>
      </c>
      <c r="O86" s="20">
        <v>44562</v>
      </c>
      <c r="P86" s="20">
        <v>45291</v>
      </c>
      <c r="Q86" s="23">
        <f t="shared" si="11"/>
        <v>24</v>
      </c>
      <c r="R86" s="24">
        <f t="shared" si="12"/>
        <v>0</v>
      </c>
      <c r="S86" s="19"/>
      <c r="T86" s="24">
        <f t="shared" si="8"/>
        <v>0</v>
      </c>
      <c r="U86" s="21" t="s">
        <v>63</v>
      </c>
      <c r="W86" s="20"/>
      <c r="X86" s="29"/>
      <c r="Y86" s="16"/>
      <c r="Z86" s="22"/>
    </row>
    <row r="87" spans="2:26" ht="15" customHeight="1" x14ac:dyDescent="0.2">
      <c r="B87" s="16" t="s">
        <v>98</v>
      </c>
      <c r="C87" s="30"/>
      <c r="D87" s="31"/>
      <c r="E87" s="33"/>
      <c r="F87" s="31"/>
      <c r="G87" s="31"/>
      <c r="H87" s="17"/>
      <c r="I87" s="17"/>
      <c r="J87" s="26"/>
      <c r="K87" s="17" t="str">
        <f t="shared" si="7"/>
        <v/>
      </c>
      <c r="L87" s="17" t="str">
        <f t="shared" si="9"/>
        <v/>
      </c>
      <c r="M87" s="18" t="str">
        <f t="shared" si="10"/>
        <v/>
      </c>
      <c r="N87" s="1" t="s">
        <v>133</v>
      </c>
      <c r="O87" s="20">
        <v>44562</v>
      </c>
      <c r="P87" s="20">
        <v>45291</v>
      </c>
      <c r="Q87" s="23">
        <f t="shared" si="11"/>
        <v>24</v>
      </c>
      <c r="R87" s="24">
        <f t="shared" si="12"/>
        <v>0</v>
      </c>
      <c r="S87" s="19"/>
      <c r="T87" s="24">
        <f t="shared" si="8"/>
        <v>0</v>
      </c>
      <c r="U87" s="21" t="s">
        <v>63</v>
      </c>
      <c r="W87" s="20"/>
      <c r="X87" s="29"/>
      <c r="Y87" s="16"/>
      <c r="Z87" s="22"/>
    </row>
    <row r="88" spans="2:26" ht="15" customHeight="1" x14ac:dyDescent="0.2">
      <c r="B88" s="16" t="s">
        <v>99</v>
      </c>
      <c r="C88" s="30"/>
      <c r="D88" s="31"/>
      <c r="E88" s="33"/>
      <c r="F88" s="31"/>
      <c r="G88" s="31"/>
      <c r="H88" s="17"/>
      <c r="I88" s="17"/>
      <c r="J88" s="26"/>
      <c r="K88" s="17" t="str">
        <f t="shared" si="7"/>
        <v/>
      </c>
      <c r="L88" s="17" t="str">
        <f t="shared" si="9"/>
        <v/>
      </c>
      <c r="M88" s="18" t="str">
        <f t="shared" si="10"/>
        <v/>
      </c>
      <c r="N88" s="1" t="s">
        <v>133</v>
      </c>
      <c r="O88" s="20">
        <v>44562</v>
      </c>
      <c r="P88" s="20">
        <v>45291</v>
      </c>
      <c r="Q88" s="23">
        <f t="shared" si="11"/>
        <v>24</v>
      </c>
      <c r="R88" s="24">
        <f t="shared" si="12"/>
        <v>0</v>
      </c>
      <c r="S88" s="19"/>
      <c r="T88" s="24">
        <f t="shared" si="8"/>
        <v>0</v>
      </c>
      <c r="U88" s="21" t="s">
        <v>63</v>
      </c>
      <c r="W88" s="20"/>
      <c r="X88" s="29"/>
      <c r="Y88" s="16"/>
      <c r="Z88" s="22"/>
    </row>
    <row r="89" spans="2:26" ht="15" customHeight="1" x14ac:dyDescent="0.2">
      <c r="B89" s="16" t="s">
        <v>100</v>
      </c>
      <c r="C89" s="30"/>
      <c r="D89" s="31"/>
      <c r="E89" s="33"/>
      <c r="F89" s="31"/>
      <c r="G89" s="31"/>
      <c r="H89" s="17"/>
      <c r="I89" s="17"/>
      <c r="J89" s="26"/>
      <c r="K89" s="17" t="str">
        <f t="shared" si="7"/>
        <v/>
      </c>
      <c r="L89" s="17" t="str">
        <f t="shared" si="9"/>
        <v/>
      </c>
      <c r="M89" s="18" t="str">
        <f t="shared" si="10"/>
        <v/>
      </c>
      <c r="N89" s="1" t="s">
        <v>133</v>
      </c>
      <c r="O89" s="20">
        <v>44562</v>
      </c>
      <c r="P89" s="20">
        <v>45291</v>
      </c>
      <c r="Q89" s="23">
        <f t="shared" si="11"/>
        <v>24</v>
      </c>
      <c r="R89" s="24">
        <f t="shared" si="12"/>
        <v>0</v>
      </c>
      <c r="S89" s="19"/>
      <c r="T89" s="24">
        <f t="shared" si="8"/>
        <v>0</v>
      </c>
      <c r="U89" s="21" t="s">
        <v>63</v>
      </c>
      <c r="W89" s="20"/>
      <c r="X89" s="29"/>
      <c r="Y89" s="16"/>
      <c r="Z89" s="22"/>
    </row>
    <row r="90" spans="2:26" ht="15" customHeight="1" x14ac:dyDescent="0.2">
      <c r="B90" s="16" t="s">
        <v>101</v>
      </c>
      <c r="C90" s="30"/>
      <c r="D90" s="31"/>
      <c r="E90" s="33"/>
      <c r="F90" s="31"/>
      <c r="G90" s="31"/>
      <c r="H90" s="17"/>
      <c r="I90" s="17"/>
      <c r="J90" s="26"/>
      <c r="K90" s="17" t="str">
        <f t="shared" si="7"/>
        <v/>
      </c>
      <c r="L90" s="17" t="str">
        <f t="shared" si="9"/>
        <v/>
      </c>
      <c r="M90" s="18" t="str">
        <f t="shared" si="10"/>
        <v/>
      </c>
      <c r="N90" s="1" t="s">
        <v>133</v>
      </c>
      <c r="O90" s="20">
        <v>44562</v>
      </c>
      <c r="P90" s="20">
        <v>45291</v>
      </c>
      <c r="Q90" s="23">
        <f t="shared" si="11"/>
        <v>24</v>
      </c>
      <c r="R90" s="24">
        <f t="shared" si="12"/>
        <v>0</v>
      </c>
      <c r="S90" s="19"/>
      <c r="T90" s="24">
        <f t="shared" si="8"/>
        <v>0</v>
      </c>
      <c r="U90" s="21" t="s">
        <v>63</v>
      </c>
      <c r="W90" s="20"/>
      <c r="X90" s="29"/>
      <c r="Y90" s="16"/>
      <c r="Z90" s="22"/>
    </row>
    <row r="91" spans="2:26" ht="15" customHeight="1" x14ac:dyDescent="0.2">
      <c r="B91" s="16" t="s">
        <v>102</v>
      </c>
      <c r="C91" s="30"/>
      <c r="D91" s="31"/>
      <c r="E91" s="33"/>
      <c r="F91" s="31"/>
      <c r="G91" s="31"/>
      <c r="H91" s="17"/>
      <c r="I91" s="17"/>
      <c r="J91" s="26"/>
      <c r="K91" s="17" t="str">
        <f t="shared" si="7"/>
        <v/>
      </c>
      <c r="L91" s="17" t="str">
        <f t="shared" si="9"/>
        <v/>
      </c>
      <c r="M91" s="18" t="str">
        <f t="shared" si="10"/>
        <v/>
      </c>
      <c r="N91" s="1" t="s">
        <v>133</v>
      </c>
      <c r="O91" s="20">
        <v>44562</v>
      </c>
      <c r="P91" s="20">
        <v>45291</v>
      </c>
      <c r="Q91" s="23">
        <f t="shared" si="11"/>
        <v>24</v>
      </c>
      <c r="R91" s="24">
        <f t="shared" si="12"/>
        <v>0</v>
      </c>
      <c r="S91" s="19"/>
      <c r="T91" s="24">
        <f t="shared" si="8"/>
        <v>0</v>
      </c>
      <c r="U91" s="21" t="s">
        <v>63</v>
      </c>
      <c r="W91" s="20"/>
      <c r="X91" s="29"/>
      <c r="Y91" s="16"/>
      <c r="Z91" s="22"/>
    </row>
    <row r="92" spans="2:26" ht="15" customHeight="1" x14ac:dyDescent="0.2">
      <c r="B92" s="16" t="s">
        <v>103</v>
      </c>
      <c r="C92" s="30"/>
      <c r="D92" s="31"/>
      <c r="E92" s="33"/>
      <c r="F92" s="31"/>
      <c r="G92" s="31"/>
      <c r="H92" s="17"/>
      <c r="I92" s="17"/>
      <c r="J92" s="26"/>
      <c r="K92" s="17" t="str">
        <f t="shared" si="7"/>
        <v/>
      </c>
      <c r="L92" s="17" t="str">
        <f t="shared" si="9"/>
        <v/>
      </c>
      <c r="M92" s="18" t="str">
        <f t="shared" si="10"/>
        <v/>
      </c>
      <c r="N92" s="1" t="s">
        <v>133</v>
      </c>
      <c r="O92" s="20">
        <v>44562</v>
      </c>
      <c r="P92" s="20">
        <v>45291</v>
      </c>
      <c r="Q92" s="23">
        <f t="shared" si="11"/>
        <v>24</v>
      </c>
      <c r="R92" s="24">
        <f t="shared" si="12"/>
        <v>0</v>
      </c>
      <c r="S92" s="19"/>
      <c r="T92" s="24">
        <f t="shared" si="8"/>
        <v>0</v>
      </c>
      <c r="U92" s="21" t="s">
        <v>63</v>
      </c>
      <c r="W92" s="20"/>
      <c r="X92" s="29"/>
      <c r="Y92" s="16"/>
      <c r="Z92" s="22"/>
    </row>
    <row r="93" spans="2:26" ht="15" customHeight="1" x14ac:dyDescent="0.2">
      <c r="B93" s="16" t="s">
        <v>104</v>
      </c>
      <c r="C93" s="30"/>
      <c r="D93" s="31"/>
      <c r="E93" s="33"/>
      <c r="F93" s="31"/>
      <c r="G93" s="31"/>
      <c r="H93" s="17"/>
      <c r="I93" s="17"/>
      <c r="J93" s="26"/>
      <c r="K93" s="17" t="str">
        <f t="shared" si="7"/>
        <v/>
      </c>
      <c r="L93" s="17" t="str">
        <f t="shared" si="9"/>
        <v/>
      </c>
      <c r="M93" s="18" t="str">
        <f t="shared" si="10"/>
        <v/>
      </c>
      <c r="N93" s="1" t="s">
        <v>133</v>
      </c>
      <c r="O93" s="20">
        <v>44562</v>
      </c>
      <c r="P93" s="20">
        <v>45291</v>
      </c>
      <c r="Q93" s="23">
        <f t="shared" si="11"/>
        <v>24</v>
      </c>
      <c r="R93" s="24">
        <f t="shared" si="12"/>
        <v>0</v>
      </c>
      <c r="S93" s="19"/>
      <c r="T93" s="24">
        <f t="shared" si="8"/>
        <v>0</v>
      </c>
      <c r="U93" s="21" t="s">
        <v>63</v>
      </c>
      <c r="W93" s="20"/>
      <c r="X93" s="29"/>
      <c r="Y93" s="16"/>
      <c r="Z93" s="22"/>
    </row>
    <row r="94" spans="2:26" ht="15" customHeight="1" x14ac:dyDescent="0.2">
      <c r="B94" s="16" t="s">
        <v>105</v>
      </c>
      <c r="C94" s="30"/>
      <c r="D94" s="31"/>
      <c r="E94" s="33"/>
      <c r="F94" s="31"/>
      <c r="G94" s="31"/>
      <c r="H94" s="17"/>
      <c r="I94" s="17"/>
      <c r="J94" s="26"/>
      <c r="K94" s="17" t="str">
        <f t="shared" si="7"/>
        <v/>
      </c>
      <c r="L94" s="17" t="str">
        <f t="shared" si="9"/>
        <v/>
      </c>
      <c r="M94" s="18" t="str">
        <f t="shared" si="10"/>
        <v/>
      </c>
      <c r="N94" s="1" t="s">
        <v>133</v>
      </c>
      <c r="O94" s="20">
        <v>44562</v>
      </c>
      <c r="P94" s="20">
        <v>45291</v>
      </c>
      <c r="Q94" s="23">
        <f t="shared" si="11"/>
        <v>24</v>
      </c>
      <c r="R94" s="24">
        <f t="shared" si="12"/>
        <v>0</v>
      </c>
      <c r="S94" s="19"/>
      <c r="T94" s="24">
        <f t="shared" si="8"/>
        <v>0</v>
      </c>
      <c r="U94" s="21" t="s">
        <v>63</v>
      </c>
      <c r="W94" s="20"/>
      <c r="X94" s="29"/>
      <c r="Y94" s="16"/>
      <c r="Z94" s="22"/>
    </row>
    <row r="95" spans="2:26" ht="15" customHeight="1" x14ac:dyDescent="0.2">
      <c r="B95" s="16" t="s">
        <v>106</v>
      </c>
      <c r="C95" s="30"/>
      <c r="D95" s="31"/>
      <c r="E95" s="33"/>
      <c r="F95" s="31"/>
      <c r="G95" s="31"/>
      <c r="H95" s="17"/>
      <c r="I95" s="17"/>
      <c r="J95" s="26"/>
      <c r="K95" s="17" t="str">
        <f t="shared" si="7"/>
        <v/>
      </c>
      <c r="L95" s="17" t="str">
        <f t="shared" si="9"/>
        <v/>
      </c>
      <c r="M95" s="18" t="str">
        <f t="shared" si="10"/>
        <v/>
      </c>
      <c r="N95" s="1" t="s">
        <v>133</v>
      </c>
      <c r="O95" s="20">
        <v>44562</v>
      </c>
      <c r="P95" s="20">
        <v>45291</v>
      </c>
      <c r="Q95" s="23">
        <f t="shared" si="11"/>
        <v>24</v>
      </c>
      <c r="R95" s="24">
        <f t="shared" si="12"/>
        <v>0</v>
      </c>
      <c r="S95" s="19"/>
      <c r="T95" s="24">
        <f t="shared" si="8"/>
        <v>0</v>
      </c>
      <c r="U95" s="21" t="s">
        <v>63</v>
      </c>
      <c r="W95" s="20"/>
      <c r="X95" s="29"/>
      <c r="Y95" s="16"/>
      <c r="Z95" s="22"/>
    </row>
    <row r="96" spans="2:26" ht="15" customHeight="1" x14ac:dyDescent="0.2">
      <c r="B96" s="16" t="s">
        <v>107</v>
      </c>
      <c r="C96" s="30"/>
      <c r="D96" s="31"/>
      <c r="E96" s="33"/>
      <c r="F96" s="31"/>
      <c r="G96" s="31"/>
      <c r="H96" s="17"/>
      <c r="I96" s="17"/>
      <c r="J96" s="26"/>
      <c r="K96" s="17" t="str">
        <f t="shared" si="7"/>
        <v/>
      </c>
      <c r="L96" s="17" t="str">
        <f t="shared" si="9"/>
        <v/>
      </c>
      <c r="M96" s="18" t="str">
        <f t="shared" si="10"/>
        <v/>
      </c>
      <c r="N96" s="1" t="s">
        <v>133</v>
      </c>
      <c r="O96" s="20">
        <v>44562</v>
      </c>
      <c r="P96" s="20">
        <v>45291</v>
      </c>
      <c r="Q96" s="23">
        <f t="shared" si="11"/>
        <v>24</v>
      </c>
      <c r="R96" s="24">
        <f t="shared" si="12"/>
        <v>0</v>
      </c>
      <c r="S96" s="19"/>
      <c r="T96" s="24">
        <f t="shared" si="8"/>
        <v>0</v>
      </c>
      <c r="U96" s="21" t="s">
        <v>63</v>
      </c>
      <c r="W96" s="20"/>
      <c r="X96" s="29"/>
      <c r="Y96" s="16"/>
      <c r="Z96" s="22"/>
    </row>
    <row r="97" spans="2:26" ht="15" customHeight="1" x14ac:dyDescent="0.2">
      <c r="B97" s="16" t="s">
        <v>108</v>
      </c>
      <c r="C97" s="30"/>
      <c r="D97" s="31"/>
      <c r="E97" s="33"/>
      <c r="F97" s="31"/>
      <c r="G97" s="31"/>
      <c r="H97" s="17"/>
      <c r="I97" s="17"/>
      <c r="J97" s="26"/>
      <c r="K97" s="17" t="str">
        <f t="shared" si="7"/>
        <v/>
      </c>
      <c r="L97" s="17" t="str">
        <f t="shared" si="9"/>
        <v/>
      </c>
      <c r="M97" s="18" t="str">
        <f t="shared" si="10"/>
        <v/>
      </c>
      <c r="N97" s="1" t="s">
        <v>133</v>
      </c>
      <c r="O97" s="20">
        <v>44562</v>
      </c>
      <c r="P97" s="20">
        <v>45291</v>
      </c>
      <c r="Q97" s="23">
        <f t="shared" si="11"/>
        <v>24</v>
      </c>
      <c r="R97" s="24">
        <f t="shared" si="12"/>
        <v>0</v>
      </c>
      <c r="S97" s="19"/>
      <c r="T97" s="24">
        <f t="shared" si="8"/>
        <v>0</v>
      </c>
      <c r="U97" s="21" t="s">
        <v>63</v>
      </c>
      <c r="W97" s="20"/>
      <c r="X97" s="29"/>
      <c r="Y97" s="16"/>
      <c r="Z97" s="22"/>
    </row>
    <row r="98" spans="2:26" ht="15" customHeight="1" x14ac:dyDescent="0.2">
      <c r="B98" s="16" t="s">
        <v>109</v>
      </c>
      <c r="C98" s="30"/>
      <c r="D98" s="31"/>
      <c r="E98" s="33"/>
      <c r="F98" s="31"/>
      <c r="G98" s="31"/>
      <c r="H98" s="17"/>
      <c r="I98" s="17"/>
      <c r="J98" s="26"/>
      <c r="K98" s="17" t="str">
        <f t="shared" si="7"/>
        <v/>
      </c>
      <c r="L98" s="17" t="str">
        <f t="shared" si="9"/>
        <v/>
      </c>
      <c r="M98" s="18" t="str">
        <f t="shared" si="10"/>
        <v/>
      </c>
      <c r="N98" s="1" t="s">
        <v>133</v>
      </c>
      <c r="O98" s="20">
        <v>44562</v>
      </c>
      <c r="P98" s="20">
        <v>45291</v>
      </c>
      <c r="Q98" s="23">
        <f t="shared" si="11"/>
        <v>24</v>
      </c>
      <c r="R98" s="24">
        <f t="shared" si="12"/>
        <v>0</v>
      </c>
      <c r="S98" s="19"/>
      <c r="T98" s="24">
        <f t="shared" si="8"/>
        <v>0</v>
      </c>
      <c r="U98" s="21" t="s">
        <v>63</v>
      </c>
      <c r="W98" s="20"/>
      <c r="X98" s="29"/>
      <c r="Y98" s="16"/>
      <c r="Z98" s="22"/>
    </row>
    <row r="99" spans="2:26" ht="15" customHeight="1" x14ac:dyDescent="0.2">
      <c r="B99" s="16" t="s">
        <v>110</v>
      </c>
      <c r="C99" s="30"/>
      <c r="D99" s="31"/>
      <c r="E99" s="33"/>
      <c r="F99" s="31"/>
      <c r="G99" s="31"/>
      <c r="H99" s="17"/>
      <c r="I99" s="17"/>
      <c r="J99" s="26"/>
      <c r="K99" s="17" t="str">
        <f t="shared" si="7"/>
        <v/>
      </c>
      <c r="L99" s="17" t="str">
        <f t="shared" si="9"/>
        <v/>
      </c>
      <c r="M99" s="18" t="str">
        <f t="shared" si="10"/>
        <v/>
      </c>
      <c r="N99" s="1" t="s">
        <v>133</v>
      </c>
      <c r="O99" s="20">
        <v>44562</v>
      </c>
      <c r="P99" s="20">
        <v>45291</v>
      </c>
      <c r="Q99" s="23">
        <f t="shared" si="11"/>
        <v>24</v>
      </c>
      <c r="R99" s="24">
        <f t="shared" si="12"/>
        <v>0</v>
      </c>
      <c r="S99" s="19"/>
      <c r="T99" s="24">
        <f t="shared" si="8"/>
        <v>0</v>
      </c>
      <c r="U99" s="21" t="s">
        <v>63</v>
      </c>
      <c r="W99" s="20"/>
      <c r="X99" s="29"/>
      <c r="Y99" s="16"/>
      <c r="Z99" s="22"/>
    </row>
    <row r="100" spans="2:26" ht="15" customHeight="1" x14ac:dyDescent="0.2">
      <c r="B100" s="16" t="s">
        <v>111</v>
      </c>
      <c r="C100" s="30"/>
      <c r="D100" s="31"/>
      <c r="E100" s="33"/>
      <c r="F100" s="31"/>
      <c r="G100" s="31"/>
      <c r="H100" s="17"/>
      <c r="I100" s="17"/>
      <c r="J100" s="26"/>
      <c r="K100" s="17" t="str">
        <f t="shared" si="7"/>
        <v/>
      </c>
      <c r="L100" s="17" t="str">
        <f t="shared" si="9"/>
        <v/>
      </c>
      <c r="M100" s="18" t="str">
        <f t="shared" si="10"/>
        <v/>
      </c>
      <c r="N100" s="1" t="s">
        <v>133</v>
      </c>
      <c r="O100" s="20">
        <v>44562</v>
      </c>
      <c r="P100" s="20">
        <v>45291</v>
      </c>
      <c r="Q100" s="23">
        <f t="shared" si="11"/>
        <v>24</v>
      </c>
      <c r="R100" s="24">
        <f t="shared" si="12"/>
        <v>0</v>
      </c>
      <c r="S100" s="19"/>
      <c r="T100" s="24">
        <f t="shared" si="8"/>
        <v>0</v>
      </c>
      <c r="U100" s="21" t="s">
        <v>63</v>
      </c>
      <c r="W100" s="20"/>
      <c r="X100" s="29"/>
      <c r="Y100" s="16"/>
      <c r="Z100" s="22"/>
    </row>
    <row r="101" spans="2:26" ht="15" customHeight="1" x14ac:dyDescent="0.2">
      <c r="B101" s="16" t="s">
        <v>112</v>
      </c>
      <c r="C101" s="30"/>
      <c r="D101" s="31"/>
      <c r="E101" s="33"/>
      <c r="F101" s="31"/>
      <c r="G101" s="31"/>
      <c r="H101" s="17"/>
      <c r="I101" s="17"/>
      <c r="J101" s="26"/>
      <c r="K101" s="17" t="str">
        <f t="shared" si="7"/>
        <v/>
      </c>
      <c r="L101" s="17" t="str">
        <f t="shared" si="9"/>
        <v/>
      </c>
      <c r="M101" s="18" t="str">
        <f t="shared" si="10"/>
        <v/>
      </c>
      <c r="N101" s="1" t="s">
        <v>133</v>
      </c>
      <c r="O101" s="20">
        <v>44562</v>
      </c>
      <c r="P101" s="20">
        <v>45291</v>
      </c>
      <c r="Q101" s="23">
        <f t="shared" si="11"/>
        <v>24</v>
      </c>
      <c r="R101" s="24">
        <f t="shared" si="12"/>
        <v>0</v>
      </c>
      <c r="S101" s="19"/>
      <c r="T101" s="24">
        <f t="shared" si="8"/>
        <v>0</v>
      </c>
      <c r="U101" s="21" t="s">
        <v>63</v>
      </c>
      <c r="W101" s="20"/>
      <c r="X101" s="29"/>
      <c r="Y101" s="16"/>
      <c r="Z101" s="22"/>
    </row>
    <row r="102" spans="2:26" ht="15" customHeight="1" x14ac:dyDescent="0.2">
      <c r="B102" s="16" t="s">
        <v>113</v>
      </c>
      <c r="C102" s="30"/>
      <c r="D102" s="31"/>
      <c r="E102" s="33"/>
      <c r="F102" s="31"/>
      <c r="G102" s="31"/>
      <c r="H102" s="17"/>
      <c r="I102" s="17"/>
      <c r="J102" s="26"/>
      <c r="K102" s="17" t="str">
        <f t="shared" si="7"/>
        <v/>
      </c>
      <c r="L102" s="17" t="str">
        <f t="shared" si="9"/>
        <v/>
      </c>
      <c r="M102" s="18" t="str">
        <f t="shared" si="10"/>
        <v/>
      </c>
      <c r="N102" s="1" t="s">
        <v>133</v>
      </c>
      <c r="O102" s="20">
        <v>44562</v>
      </c>
      <c r="P102" s="20">
        <v>45291</v>
      </c>
      <c r="Q102" s="23">
        <f t="shared" si="11"/>
        <v>24</v>
      </c>
      <c r="R102" s="24">
        <f t="shared" si="12"/>
        <v>0</v>
      </c>
      <c r="S102" s="19"/>
      <c r="T102" s="24">
        <f t="shared" si="8"/>
        <v>0</v>
      </c>
      <c r="U102" s="21" t="s">
        <v>63</v>
      </c>
      <c r="W102" s="20"/>
      <c r="X102" s="29"/>
      <c r="Y102" s="16"/>
      <c r="Z102" s="22"/>
    </row>
    <row r="103" spans="2:26" ht="15" customHeight="1" x14ac:dyDescent="0.2">
      <c r="B103" s="16" t="s">
        <v>114</v>
      </c>
      <c r="C103" s="30"/>
      <c r="D103" s="31"/>
      <c r="E103" s="33"/>
      <c r="F103" s="31"/>
      <c r="G103" s="31"/>
      <c r="H103" s="17"/>
      <c r="I103" s="17"/>
      <c r="J103" s="26"/>
      <c r="K103" s="17" t="str">
        <f t="shared" si="7"/>
        <v/>
      </c>
      <c r="L103" s="17" t="str">
        <f t="shared" si="9"/>
        <v/>
      </c>
      <c r="M103" s="18" t="str">
        <f t="shared" si="10"/>
        <v/>
      </c>
      <c r="N103" s="1" t="s">
        <v>133</v>
      </c>
      <c r="O103" s="20">
        <v>44562</v>
      </c>
      <c r="P103" s="20">
        <v>45291</v>
      </c>
      <c r="Q103" s="23">
        <f t="shared" si="11"/>
        <v>24</v>
      </c>
      <c r="R103" s="24">
        <f t="shared" si="12"/>
        <v>0</v>
      </c>
      <c r="S103" s="19"/>
      <c r="T103" s="24">
        <f t="shared" si="8"/>
        <v>0</v>
      </c>
      <c r="U103" s="21" t="s">
        <v>63</v>
      </c>
      <c r="W103" s="20"/>
      <c r="X103" s="29"/>
      <c r="Y103" s="16"/>
      <c r="Z103" s="22"/>
    </row>
    <row r="104" spans="2:26" ht="15" customHeight="1" x14ac:dyDescent="0.2">
      <c r="B104" s="16" t="s">
        <v>115</v>
      </c>
      <c r="C104" s="30"/>
      <c r="D104" s="31"/>
      <c r="E104" s="33"/>
      <c r="F104" s="31"/>
      <c r="G104" s="31"/>
      <c r="H104" s="17"/>
      <c r="I104" s="17"/>
      <c r="J104" s="26"/>
      <c r="K104" s="17" t="str">
        <f t="shared" si="7"/>
        <v/>
      </c>
      <c r="L104" s="17" t="str">
        <f t="shared" si="9"/>
        <v/>
      </c>
      <c r="M104" s="18" t="str">
        <f t="shared" si="10"/>
        <v/>
      </c>
      <c r="N104" s="1" t="s">
        <v>133</v>
      </c>
      <c r="O104" s="20">
        <v>44562</v>
      </c>
      <c r="P104" s="20">
        <v>45291</v>
      </c>
      <c r="Q104" s="23">
        <f t="shared" si="11"/>
        <v>24</v>
      </c>
      <c r="R104" s="24">
        <f t="shared" si="12"/>
        <v>0</v>
      </c>
      <c r="S104" s="19"/>
      <c r="T104" s="24">
        <f t="shared" ref="T104:T106" si="13">ROUND(S104/12*Q104,0)</f>
        <v>0</v>
      </c>
      <c r="U104" s="21" t="s">
        <v>63</v>
      </c>
      <c r="W104" s="20"/>
      <c r="X104" s="29"/>
      <c r="Y104" s="16"/>
      <c r="Z104" s="22"/>
    </row>
    <row r="105" spans="2:26" ht="15" customHeight="1" x14ac:dyDescent="0.2">
      <c r="B105" s="16" t="s">
        <v>116</v>
      </c>
      <c r="C105" s="30"/>
      <c r="D105" s="31"/>
      <c r="E105" s="33"/>
      <c r="F105" s="31"/>
      <c r="G105" s="31"/>
      <c r="H105" s="17"/>
      <c r="I105" s="17"/>
      <c r="J105" s="26"/>
      <c r="K105" s="17" t="str">
        <f t="shared" si="7"/>
        <v/>
      </c>
      <c r="L105" s="17" t="str">
        <f t="shared" si="9"/>
        <v/>
      </c>
      <c r="M105" s="18" t="str">
        <f t="shared" si="10"/>
        <v/>
      </c>
      <c r="N105" s="1" t="s">
        <v>133</v>
      </c>
      <c r="O105" s="20">
        <v>44562</v>
      </c>
      <c r="P105" s="20">
        <v>45291</v>
      </c>
      <c r="Q105" s="23">
        <f t="shared" si="11"/>
        <v>24</v>
      </c>
      <c r="R105" s="24">
        <f t="shared" si="12"/>
        <v>0</v>
      </c>
      <c r="S105" s="19"/>
      <c r="T105" s="24">
        <f t="shared" si="13"/>
        <v>0</v>
      </c>
      <c r="U105" s="21" t="s">
        <v>63</v>
      </c>
      <c r="W105" s="20"/>
      <c r="X105" s="29"/>
      <c r="Y105" s="16"/>
      <c r="Z105" s="22"/>
    </row>
    <row r="106" spans="2:26" ht="15" customHeight="1" x14ac:dyDescent="0.2">
      <c r="B106" s="16" t="s">
        <v>117</v>
      </c>
      <c r="C106" s="30"/>
      <c r="D106" s="31"/>
      <c r="E106" s="33"/>
      <c r="F106" s="17"/>
      <c r="G106" s="17"/>
      <c r="H106" s="17"/>
      <c r="I106" s="17"/>
      <c r="J106" s="26"/>
      <c r="K106" s="17" t="str">
        <f t="shared" si="7"/>
        <v/>
      </c>
      <c r="L106" s="17" t="str">
        <f t="shared" si="9"/>
        <v/>
      </c>
      <c r="M106" s="18" t="str">
        <f t="shared" si="10"/>
        <v/>
      </c>
      <c r="N106" s="1" t="s">
        <v>133</v>
      </c>
      <c r="O106" s="20">
        <v>44562</v>
      </c>
      <c r="P106" s="20">
        <v>45291</v>
      </c>
      <c r="Q106" s="23">
        <f t="shared" si="11"/>
        <v>24</v>
      </c>
      <c r="R106" s="24">
        <f t="shared" si="12"/>
        <v>0</v>
      </c>
      <c r="S106" s="19"/>
      <c r="T106" s="24">
        <f t="shared" si="13"/>
        <v>0</v>
      </c>
      <c r="U106" s="21" t="s">
        <v>63</v>
      </c>
      <c r="W106" s="20"/>
      <c r="X106" s="29"/>
      <c r="Y106" s="16"/>
      <c r="Z106" s="22"/>
    </row>
    <row r="107" spans="2:26" ht="15" customHeight="1" x14ac:dyDescent="0.2">
      <c r="B107" s="16" t="s">
        <v>118</v>
      </c>
      <c r="C107" s="30"/>
      <c r="D107" s="31"/>
      <c r="E107" s="33"/>
      <c r="F107" s="31"/>
      <c r="G107" s="31"/>
      <c r="H107" s="17"/>
      <c r="I107" s="17"/>
      <c r="J107" s="26"/>
      <c r="K107" s="17" t="str">
        <f>IF(J107="","",IF(LEN(J107)=33,"OK","NOK"))</f>
        <v/>
      </c>
      <c r="L107" s="17" t="str">
        <f t="shared" si="9"/>
        <v/>
      </c>
      <c r="M107" s="18" t="str">
        <f t="shared" si="10"/>
        <v/>
      </c>
      <c r="N107" s="1" t="s">
        <v>133</v>
      </c>
      <c r="O107" s="20">
        <v>44562</v>
      </c>
      <c r="P107" s="20">
        <v>45291</v>
      </c>
      <c r="Q107" s="23">
        <f t="shared" si="11"/>
        <v>24</v>
      </c>
      <c r="R107" s="24">
        <f t="shared" si="12"/>
        <v>0</v>
      </c>
      <c r="S107" s="19"/>
      <c r="T107" s="24">
        <f>ROUND(S107/12*Q107,0)</f>
        <v>0</v>
      </c>
      <c r="U107" s="21" t="s">
        <v>63</v>
      </c>
      <c r="W107" s="20"/>
      <c r="X107" s="29"/>
      <c r="Y107" s="16"/>
      <c r="Z107" s="22"/>
    </row>
  </sheetData>
  <mergeCells count="5">
    <mergeCell ref="B4:D4"/>
    <mergeCell ref="B6:D6"/>
    <mergeCell ref="J8:K8"/>
    <mergeCell ref="L8:M8"/>
    <mergeCell ref="B2:U2"/>
  </mergeCells>
  <phoneticPr fontId="3" type="noConversion"/>
  <conditionalFormatting sqref="J10:J107">
    <cfRule type="cellIs" dxfId="9" priority="47" operator="equal">
      <formula>"HIBÁS POD!"</formula>
    </cfRule>
    <cfRule type="cellIs" dxfId="8" priority="48" operator="equal">
      <formula>"HIBÁS POD!"</formula>
    </cfRule>
  </conditionalFormatting>
  <conditionalFormatting sqref="K9:M107">
    <cfRule type="cellIs" dxfId="7" priority="45" operator="equal">
      <formula>"HIBÁS POD!"</formula>
    </cfRule>
    <cfRule type="cellIs" dxfId="6" priority="46" operator="equal">
      <formula>"HIBÁS POD!"</formula>
    </cfRule>
  </conditionalFormatting>
  <conditionalFormatting sqref="N11:N14">
    <cfRule type="cellIs" dxfId="5" priority="1" operator="equal">
      <formula>"HIBÁS POD!"</formula>
    </cfRule>
    <cfRule type="cellIs" dxfId="4" priority="2" operator="equal">
      <formula>"HIBÁS POD!"</formula>
    </cfRule>
  </conditionalFormatting>
  <conditionalFormatting sqref="N9:P9">
    <cfRule type="cellIs" dxfId="3" priority="35" operator="equal">
      <formula>"HIBÁS POD!"</formula>
    </cfRule>
    <cfRule type="cellIs" dxfId="2" priority="36" operator="equal">
      <formula>"HIBÁS POD!"</formula>
    </cfRule>
  </conditionalFormatting>
  <conditionalFormatting sqref="O10:P16">
    <cfRule type="cellIs" dxfId="1" priority="5" operator="equal">
      <formula>"HIBÁS POD!"</formula>
    </cfRule>
    <cfRule type="cellIs" dxfId="0" priority="6" operator="equal">
      <formula>"HIBÁS POD!"</formula>
    </cfRule>
  </conditionalFormatting>
  <dataValidations count="1">
    <dataValidation type="list" allowBlank="1" showInputMessage="1" showErrorMessage="1" sqref="U9:U107" xr:uid="{00000000-0002-0000-0200-000000000000}">
      <formula1>"…, profilos, távmért, vezérelt, közvil"</formula1>
    </dataValidation>
  </dataValidations>
  <pageMargins left="0.75" right="0.75" top="1" bottom="1" header="0.5" footer="0.5"/>
  <pageSetup paperSize="9" scale="22" orientation="landscape" r:id="rId1"/>
  <headerFooter alignWithMargins="0"/>
  <ignoredErrors>
    <ignoredError sqref="AC2:AI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38"/>
  <sheetViews>
    <sheetView zoomScaleNormal="100" workbookViewId="0">
      <pane xSplit="3" ySplit="8" topLeftCell="D9" activePane="bottomRight" state="frozen"/>
      <selection activeCell="BF12" sqref="BF12:BF111"/>
      <selection pane="topRight" activeCell="BF12" sqref="BF12:BF111"/>
      <selection pane="bottomLeft" activeCell="BF12" sqref="BF12:BF111"/>
      <selection pane="bottomRight" activeCell="F1" sqref="F1:F1048576"/>
    </sheetView>
  </sheetViews>
  <sheetFormatPr defaultColWidth="9.140625" defaultRowHeight="12.75" x14ac:dyDescent="0.2"/>
  <cols>
    <col min="1" max="1" width="1.28515625" style="7" customWidth="1"/>
    <col min="2" max="2" width="4.5703125" style="8" customWidth="1"/>
    <col min="3" max="4" width="39.42578125" style="9" customWidth="1"/>
    <col min="5" max="5" width="21.85546875" style="9" customWidth="1"/>
    <col min="6" max="7" width="39.42578125" style="10" customWidth="1"/>
    <col min="8" max="9" width="43.28515625" style="10" customWidth="1"/>
    <col min="10" max="10" width="37.7109375" style="10" bestFit="1" customWidth="1"/>
    <col min="11" max="11" width="6.140625" style="10" customWidth="1"/>
    <col min="12" max="12" width="8.140625" style="10" customWidth="1"/>
    <col min="13" max="13" width="34.7109375" style="10" customWidth="1"/>
    <col min="14" max="14" width="27.28515625" style="10" customWidth="1"/>
    <col min="15" max="16" width="15.42578125" style="10" customWidth="1"/>
    <col min="17" max="17" width="11.140625" style="10" customWidth="1"/>
    <col min="18" max="20" width="20.7109375" style="10" customWidth="1"/>
    <col min="21" max="21" width="12.7109375" style="10" customWidth="1"/>
    <col min="22" max="22" width="1.7109375" style="7" customWidth="1"/>
    <col min="23" max="23" width="9.140625" style="7" hidden="1" customWidth="1"/>
    <col min="24" max="24" width="9.85546875" style="7" hidden="1" customWidth="1"/>
    <col min="25" max="30" width="9.140625" style="7" hidden="1" customWidth="1"/>
    <col min="31" max="16384" width="9.140625" style="7"/>
  </cols>
  <sheetData>
    <row r="1" spans="2:30" ht="6" customHeight="1" x14ac:dyDescent="0.2"/>
    <row r="2" spans="2:30" ht="30" customHeight="1" x14ac:dyDescent="0.2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W2" s="12" t="s">
        <v>11</v>
      </c>
      <c r="X2" s="13" t="s">
        <v>143</v>
      </c>
      <c r="Y2" s="13" t="s">
        <v>144</v>
      </c>
      <c r="Z2" s="13" t="s">
        <v>145</v>
      </c>
      <c r="AA2" s="13" t="s">
        <v>146</v>
      </c>
      <c r="AB2" s="13" t="s">
        <v>147</v>
      </c>
      <c r="AC2" s="13" t="s">
        <v>148</v>
      </c>
      <c r="AD2" s="13" t="s">
        <v>149</v>
      </c>
    </row>
    <row r="3" spans="2:30" ht="6" customHeight="1" x14ac:dyDescent="0.2"/>
    <row r="4" spans="2:30" ht="24.95" customHeight="1" x14ac:dyDescent="0.2">
      <c r="B4" s="51" t="s">
        <v>135</v>
      </c>
      <c r="C4" s="52"/>
      <c r="D4" s="53"/>
      <c r="E4" s="34">
        <f>R6</f>
        <v>0</v>
      </c>
      <c r="R4" s="35">
        <v>0.85</v>
      </c>
      <c r="S4" s="35">
        <v>0.3</v>
      </c>
      <c r="T4" s="7"/>
      <c r="U4" s="7"/>
      <c r="W4" s="14" t="s">
        <v>136</v>
      </c>
      <c r="X4" s="15" t="s">
        <v>137</v>
      </c>
      <c r="Y4" s="15" t="s">
        <v>138</v>
      </c>
      <c r="Z4" s="15" t="s">
        <v>139</v>
      </c>
      <c r="AA4" s="15" t="s">
        <v>140</v>
      </c>
      <c r="AB4" s="15" t="s">
        <v>141</v>
      </c>
      <c r="AC4" s="15" t="s">
        <v>142</v>
      </c>
      <c r="AD4" s="15" t="s">
        <v>150</v>
      </c>
    </row>
    <row r="5" spans="2:30" ht="6" customHeight="1" x14ac:dyDescent="0.2"/>
    <row r="6" spans="2:30" ht="24.95" customHeight="1" x14ac:dyDescent="0.2">
      <c r="B6" s="51" t="str">
        <f>"Max. mennyiség: szerződött mennyiség +"&amp;TEXT(S4,"0%")</f>
        <v>Max. mennyiség: szerződött mennyiség +30%</v>
      </c>
      <c r="C6" s="52"/>
      <c r="D6" s="53"/>
      <c r="E6" s="34">
        <f>ROUND((1+$S$4)*E4,0)</f>
        <v>0</v>
      </c>
      <c r="R6" s="36">
        <f>SUM(R9:R20)</f>
        <v>0</v>
      </c>
      <c r="S6" s="37">
        <f>SUM(S9:S20)</f>
        <v>0</v>
      </c>
      <c r="T6" s="36">
        <f>SUM(T9:T20)</f>
        <v>0</v>
      </c>
      <c r="U6" s="7"/>
      <c r="W6" s="14" t="s">
        <v>18</v>
      </c>
      <c r="X6" s="15" t="s">
        <v>12</v>
      </c>
      <c r="Y6" s="15" t="s">
        <v>32</v>
      </c>
      <c r="Z6" s="15" t="s">
        <v>17</v>
      </c>
      <c r="AA6" s="15" t="s">
        <v>16</v>
      </c>
      <c r="AB6" s="15" t="s">
        <v>15</v>
      </c>
      <c r="AC6" s="15" t="s">
        <v>14</v>
      </c>
      <c r="AD6" s="15" t="s">
        <v>13</v>
      </c>
    </row>
    <row r="7" spans="2:30" ht="6" customHeight="1" x14ac:dyDescent="0.2">
      <c r="R7" s="7"/>
      <c r="S7" s="7"/>
      <c r="T7" s="7"/>
    </row>
    <row r="8" spans="2:30" s="2" customFormat="1" ht="46.15" customHeight="1" x14ac:dyDescent="0.2">
      <c r="B8" s="3" t="s">
        <v>120</v>
      </c>
      <c r="C8" s="4" t="s">
        <v>122</v>
      </c>
      <c r="D8" s="4" t="s">
        <v>119</v>
      </c>
      <c r="E8" s="4" t="s">
        <v>123</v>
      </c>
      <c r="F8" s="4" t="s">
        <v>124</v>
      </c>
      <c r="G8" s="4" t="s">
        <v>30</v>
      </c>
      <c r="H8" s="4" t="s">
        <v>80</v>
      </c>
      <c r="I8" s="4" t="s">
        <v>31</v>
      </c>
      <c r="J8" s="54" t="s">
        <v>9</v>
      </c>
      <c r="K8" s="55"/>
      <c r="L8" s="54" t="s">
        <v>125</v>
      </c>
      <c r="M8" s="55"/>
      <c r="N8" s="4" t="s">
        <v>126</v>
      </c>
      <c r="O8" s="4" t="s">
        <v>127</v>
      </c>
      <c r="P8" s="4" t="s">
        <v>128</v>
      </c>
      <c r="Q8" s="4" t="s">
        <v>129</v>
      </c>
      <c r="R8" s="4" t="s">
        <v>131</v>
      </c>
      <c r="S8" s="4" t="s">
        <v>130</v>
      </c>
      <c r="T8" s="4" t="s">
        <v>132</v>
      </c>
      <c r="U8" s="4" t="s">
        <v>10</v>
      </c>
    </row>
    <row r="9" spans="2:30" ht="15" customHeight="1" x14ac:dyDescent="0.2">
      <c r="B9" s="16" t="s">
        <v>0</v>
      </c>
      <c r="C9" s="25"/>
      <c r="D9" s="17"/>
      <c r="E9" s="1"/>
      <c r="F9" s="17"/>
      <c r="G9" s="17"/>
      <c r="H9" s="17"/>
      <c r="I9" s="17"/>
      <c r="J9" s="17"/>
      <c r="K9" s="17" t="str">
        <f t="shared" ref="K9:K20" si="0">IF(J9="","",IF(LEN(J9)=33,"OK","NOK"))</f>
        <v/>
      </c>
      <c r="L9" s="17" t="str">
        <f>RIGHT(LEFT(J9,8),3)</f>
        <v/>
      </c>
      <c r="M9" s="18" t="str">
        <f>IF(J9="","",HLOOKUP(L9,$W$2:$AD$6,3,FALSE))</f>
        <v/>
      </c>
      <c r="N9" s="18"/>
      <c r="O9" s="20"/>
      <c r="P9" s="20"/>
      <c r="Q9" s="23">
        <f>DATEDIF(O9,P9+1,"m")</f>
        <v>0</v>
      </c>
      <c r="R9" s="24">
        <f>T9*$R$4</f>
        <v>0</v>
      </c>
      <c r="S9" s="19"/>
      <c r="T9" s="24">
        <f t="shared" ref="T9:T20" si="1">ROUND(S9/12*Q9,0)</f>
        <v>0</v>
      </c>
      <c r="U9" s="21" t="s">
        <v>134</v>
      </c>
    </row>
    <row r="10" spans="2:30" ht="15" customHeight="1" x14ac:dyDescent="0.2">
      <c r="B10" s="16" t="s">
        <v>1</v>
      </c>
      <c r="C10" s="25"/>
      <c r="D10" s="17"/>
      <c r="E10" s="1"/>
      <c r="F10" s="17"/>
      <c r="G10" s="17"/>
      <c r="H10" s="17"/>
      <c r="I10" s="17"/>
      <c r="J10" s="17"/>
      <c r="K10" s="17" t="str">
        <f t="shared" si="0"/>
        <v/>
      </c>
      <c r="L10" s="17" t="str">
        <f t="shared" ref="L10:L20" si="2">RIGHT(LEFT(J10,8),6)</f>
        <v/>
      </c>
      <c r="M10" s="18" t="str">
        <f t="shared" ref="M10:M38" si="3">IF(J10="","",HLOOKUP(L10,$W$2:$AD$6,3,FALSE))</f>
        <v/>
      </c>
      <c r="N10" s="18"/>
      <c r="O10" s="20"/>
      <c r="P10" s="20"/>
      <c r="Q10" s="23">
        <f t="shared" ref="Q10:Q38" si="4">DATEDIF(O10,P10+1,"m")</f>
        <v>0</v>
      </c>
      <c r="R10" s="24">
        <f t="shared" ref="R10:R20" si="5">T10*$R$4</f>
        <v>0</v>
      </c>
      <c r="S10" s="19"/>
      <c r="T10" s="24">
        <f t="shared" si="1"/>
        <v>0</v>
      </c>
      <c r="U10" s="21" t="s">
        <v>134</v>
      </c>
    </row>
    <row r="11" spans="2:30" ht="15" customHeight="1" x14ac:dyDescent="0.2">
      <c r="B11" s="16" t="s">
        <v>2</v>
      </c>
      <c r="C11" s="25"/>
      <c r="D11" s="17"/>
      <c r="E11" s="1"/>
      <c r="F11" s="17"/>
      <c r="G11" s="17"/>
      <c r="H11" s="17"/>
      <c r="I11" s="17"/>
      <c r="J11" s="17"/>
      <c r="K11" s="17" t="str">
        <f t="shared" si="0"/>
        <v/>
      </c>
      <c r="L11" s="17" t="str">
        <f t="shared" si="2"/>
        <v/>
      </c>
      <c r="M11" s="18" t="str">
        <f t="shared" si="3"/>
        <v/>
      </c>
      <c r="N11" s="18"/>
      <c r="O11" s="20"/>
      <c r="P11" s="20"/>
      <c r="Q11" s="23">
        <f t="shared" si="4"/>
        <v>0</v>
      </c>
      <c r="R11" s="24">
        <f t="shared" si="5"/>
        <v>0</v>
      </c>
      <c r="S11" s="19"/>
      <c r="T11" s="24">
        <f t="shared" si="1"/>
        <v>0</v>
      </c>
      <c r="U11" s="21" t="s">
        <v>134</v>
      </c>
    </row>
    <row r="12" spans="2:30" ht="15" customHeight="1" x14ac:dyDescent="0.2">
      <c r="B12" s="16" t="s">
        <v>3</v>
      </c>
      <c r="C12" s="30"/>
      <c r="D12" s="31"/>
      <c r="E12" s="33"/>
      <c r="F12" s="17"/>
      <c r="G12" s="17"/>
      <c r="H12" s="17"/>
      <c r="I12" s="17"/>
      <c r="J12" s="17"/>
      <c r="K12" s="17" t="str">
        <f t="shared" si="0"/>
        <v/>
      </c>
      <c r="L12" s="17" t="str">
        <f t="shared" si="2"/>
        <v/>
      </c>
      <c r="M12" s="18" t="str">
        <f t="shared" si="3"/>
        <v/>
      </c>
      <c r="N12" s="18"/>
      <c r="O12" s="20"/>
      <c r="P12" s="20"/>
      <c r="Q12" s="23">
        <f t="shared" si="4"/>
        <v>0</v>
      </c>
      <c r="R12" s="24">
        <f t="shared" si="5"/>
        <v>0</v>
      </c>
      <c r="S12" s="19"/>
      <c r="T12" s="24">
        <f t="shared" si="1"/>
        <v>0</v>
      </c>
      <c r="U12" s="21" t="s">
        <v>134</v>
      </c>
    </row>
    <row r="13" spans="2:30" ht="15" customHeight="1" x14ac:dyDescent="0.2">
      <c r="B13" s="16" t="s">
        <v>4</v>
      </c>
      <c r="C13" s="30"/>
      <c r="D13" s="31"/>
      <c r="E13" s="1"/>
      <c r="F13" s="17"/>
      <c r="G13" s="17"/>
      <c r="H13" s="17"/>
      <c r="I13" s="17"/>
      <c r="J13" s="17"/>
      <c r="K13" s="17" t="str">
        <f t="shared" si="0"/>
        <v/>
      </c>
      <c r="L13" s="17" t="str">
        <f t="shared" si="2"/>
        <v/>
      </c>
      <c r="M13" s="18" t="str">
        <f t="shared" si="3"/>
        <v/>
      </c>
      <c r="N13" s="18"/>
      <c r="O13" s="20"/>
      <c r="P13" s="20"/>
      <c r="Q13" s="23">
        <f t="shared" si="4"/>
        <v>0</v>
      </c>
      <c r="R13" s="24">
        <f t="shared" si="5"/>
        <v>0</v>
      </c>
      <c r="S13" s="19"/>
      <c r="T13" s="24">
        <f t="shared" si="1"/>
        <v>0</v>
      </c>
      <c r="U13" s="21" t="s">
        <v>134</v>
      </c>
    </row>
    <row r="14" spans="2:30" ht="15" customHeight="1" x14ac:dyDescent="0.2">
      <c r="B14" s="16" t="s">
        <v>5</v>
      </c>
      <c r="C14" s="30"/>
      <c r="D14" s="31"/>
      <c r="E14" s="1"/>
      <c r="F14" s="17"/>
      <c r="G14" s="17"/>
      <c r="H14" s="17"/>
      <c r="I14" s="17"/>
      <c r="J14" s="17"/>
      <c r="K14" s="17" t="str">
        <f t="shared" si="0"/>
        <v/>
      </c>
      <c r="L14" s="17" t="str">
        <f t="shared" si="2"/>
        <v/>
      </c>
      <c r="M14" s="18" t="str">
        <f t="shared" si="3"/>
        <v/>
      </c>
      <c r="N14" s="18"/>
      <c r="O14" s="20"/>
      <c r="P14" s="20"/>
      <c r="Q14" s="23">
        <f t="shared" si="4"/>
        <v>0</v>
      </c>
      <c r="R14" s="24">
        <f t="shared" si="5"/>
        <v>0</v>
      </c>
      <c r="S14" s="19"/>
      <c r="T14" s="24">
        <f t="shared" si="1"/>
        <v>0</v>
      </c>
      <c r="U14" s="21" t="s">
        <v>134</v>
      </c>
    </row>
    <row r="15" spans="2:30" ht="15" customHeight="1" x14ac:dyDescent="0.2">
      <c r="B15" s="16" t="s">
        <v>6</v>
      </c>
      <c r="C15" s="30"/>
      <c r="D15" s="31"/>
      <c r="E15" s="1"/>
      <c r="F15" s="17"/>
      <c r="G15" s="17"/>
      <c r="H15" s="17"/>
      <c r="I15" s="17"/>
      <c r="J15" s="17"/>
      <c r="K15" s="17" t="str">
        <f t="shared" si="0"/>
        <v/>
      </c>
      <c r="L15" s="17" t="str">
        <f t="shared" si="2"/>
        <v/>
      </c>
      <c r="M15" s="18" t="str">
        <f t="shared" si="3"/>
        <v/>
      </c>
      <c r="N15" s="18"/>
      <c r="O15" s="20"/>
      <c r="P15" s="20"/>
      <c r="Q15" s="23">
        <f t="shared" si="4"/>
        <v>0</v>
      </c>
      <c r="R15" s="24">
        <f t="shared" si="5"/>
        <v>0</v>
      </c>
      <c r="S15" s="19"/>
      <c r="T15" s="24">
        <f t="shared" si="1"/>
        <v>0</v>
      </c>
      <c r="U15" s="21" t="s">
        <v>134</v>
      </c>
    </row>
    <row r="16" spans="2:30" ht="15" customHeight="1" x14ac:dyDescent="0.2">
      <c r="B16" s="16" t="s">
        <v>7</v>
      </c>
      <c r="C16" s="30"/>
      <c r="D16" s="31"/>
      <c r="E16" s="1"/>
      <c r="F16" s="17"/>
      <c r="G16" s="17"/>
      <c r="H16" s="17"/>
      <c r="I16" s="17"/>
      <c r="J16" s="17"/>
      <c r="K16" s="17" t="str">
        <f t="shared" si="0"/>
        <v/>
      </c>
      <c r="L16" s="17" t="str">
        <f t="shared" si="2"/>
        <v/>
      </c>
      <c r="M16" s="18" t="str">
        <f t="shared" si="3"/>
        <v/>
      </c>
      <c r="N16" s="18"/>
      <c r="O16" s="20"/>
      <c r="P16" s="20"/>
      <c r="Q16" s="23">
        <f t="shared" si="4"/>
        <v>0</v>
      </c>
      <c r="R16" s="24">
        <f t="shared" si="5"/>
        <v>0</v>
      </c>
      <c r="S16" s="19"/>
      <c r="T16" s="24">
        <f t="shared" si="1"/>
        <v>0</v>
      </c>
      <c r="U16" s="21" t="s">
        <v>134</v>
      </c>
    </row>
    <row r="17" spans="2:21" ht="15" customHeight="1" x14ac:dyDescent="0.2">
      <c r="B17" s="16" t="s">
        <v>8</v>
      </c>
      <c r="C17" s="30"/>
      <c r="D17" s="31"/>
      <c r="E17" s="1"/>
      <c r="F17" s="17"/>
      <c r="G17" s="17"/>
      <c r="H17" s="17"/>
      <c r="I17" s="17"/>
      <c r="J17" s="17"/>
      <c r="K17" s="17" t="str">
        <f t="shared" si="0"/>
        <v/>
      </c>
      <c r="L17" s="17" t="str">
        <f t="shared" si="2"/>
        <v/>
      </c>
      <c r="M17" s="18" t="str">
        <f t="shared" si="3"/>
        <v/>
      </c>
      <c r="N17" s="18"/>
      <c r="O17" s="20"/>
      <c r="P17" s="20"/>
      <c r="Q17" s="23">
        <f t="shared" si="4"/>
        <v>0</v>
      </c>
      <c r="R17" s="24">
        <f t="shared" si="5"/>
        <v>0</v>
      </c>
      <c r="S17" s="19"/>
      <c r="T17" s="24">
        <f t="shared" si="1"/>
        <v>0</v>
      </c>
      <c r="U17" s="21" t="s">
        <v>134</v>
      </c>
    </row>
    <row r="18" spans="2:21" ht="13.15" customHeight="1" x14ac:dyDescent="0.2">
      <c r="B18" s="16" t="s">
        <v>19</v>
      </c>
      <c r="C18" s="30"/>
      <c r="D18" s="31"/>
      <c r="E18" s="1"/>
      <c r="F18" s="17"/>
      <c r="G18" s="17"/>
      <c r="H18" s="17"/>
      <c r="I18" s="17"/>
      <c r="J18" s="17"/>
      <c r="K18" s="17" t="str">
        <f t="shared" si="0"/>
        <v/>
      </c>
      <c r="L18" s="17" t="str">
        <f t="shared" si="2"/>
        <v/>
      </c>
      <c r="M18" s="18" t="str">
        <f t="shared" si="3"/>
        <v/>
      </c>
      <c r="N18" s="1"/>
      <c r="O18" s="20"/>
      <c r="P18" s="20"/>
      <c r="Q18" s="23">
        <f t="shared" si="4"/>
        <v>0</v>
      </c>
      <c r="R18" s="24">
        <f t="shared" si="5"/>
        <v>0</v>
      </c>
      <c r="S18" s="19"/>
      <c r="T18" s="24">
        <f t="shared" si="1"/>
        <v>0</v>
      </c>
      <c r="U18" s="21" t="s">
        <v>134</v>
      </c>
    </row>
    <row r="19" spans="2:21" ht="15" customHeight="1" x14ac:dyDescent="0.2">
      <c r="B19" s="16" t="s">
        <v>20</v>
      </c>
      <c r="C19" s="30"/>
      <c r="D19" s="31"/>
      <c r="E19" s="33"/>
      <c r="F19" s="17"/>
      <c r="G19" s="17"/>
      <c r="H19" s="17"/>
      <c r="I19" s="17"/>
      <c r="J19" s="17"/>
      <c r="K19" s="17" t="str">
        <f t="shared" si="0"/>
        <v/>
      </c>
      <c r="L19" s="17" t="str">
        <f t="shared" si="2"/>
        <v/>
      </c>
      <c r="M19" s="18" t="str">
        <f t="shared" si="3"/>
        <v/>
      </c>
      <c r="N19" s="18"/>
      <c r="O19" s="20"/>
      <c r="P19" s="20"/>
      <c r="Q19" s="23">
        <f t="shared" si="4"/>
        <v>0</v>
      </c>
      <c r="R19" s="24">
        <f t="shared" si="5"/>
        <v>0</v>
      </c>
      <c r="S19" s="19"/>
      <c r="T19" s="24">
        <f t="shared" si="1"/>
        <v>0</v>
      </c>
      <c r="U19" s="21" t="s">
        <v>134</v>
      </c>
    </row>
    <row r="20" spans="2:21" ht="15" customHeight="1" x14ac:dyDescent="0.2">
      <c r="B20" s="16" t="s">
        <v>21</v>
      </c>
      <c r="C20" s="30"/>
      <c r="D20" s="31"/>
      <c r="E20" s="1"/>
      <c r="F20" s="17"/>
      <c r="G20" s="17"/>
      <c r="H20" s="17"/>
      <c r="I20" s="26"/>
      <c r="J20" s="26"/>
      <c r="K20" s="17" t="str">
        <f t="shared" si="0"/>
        <v/>
      </c>
      <c r="L20" s="17" t="str">
        <f t="shared" si="2"/>
        <v/>
      </c>
      <c r="M20" s="18" t="str">
        <f t="shared" si="3"/>
        <v/>
      </c>
      <c r="N20" s="1"/>
      <c r="O20" s="20"/>
      <c r="P20" s="20"/>
      <c r="Q20" s="23">
        <f t="shared" si="4"/>
        <v>0</v>
      </c>
      <c r="R20" s="24">
        <f t="shared" si="5"/>
        <v>0</v>
      </c>
      <c r="S20" s="19"/>
      <c r="T20" s="24">
        <f t="shared" si="1"/>
        <v>0</v>
      </c>
      <c r="U20" s="21" t="s">
        <v>134</v>
      </c>
    </row>
    <row r="21" spans="2:21" ht="15" customHeight="1" x14ac:dyDescent="0.2">
      <c r="B21" s="16" t="s">
        <v>22</v>
      </c>
      <c r="C21" s="30"/>
      <c r="D21" s="31"/>
      <c r="E21" s="1"/>
      <c r="F21" s="17"/>
      <c r="G21" s="17"/>
      <c r="H21" s="17"/>
      <c r="I21" s="26"/>
      <c r="J21" s="26"/>
      <c r="K21" s="17" t="str">
        <f t="shared" ref="K21:K38" si="6">IF(J21="","",IF(LEN(J21)=33,"OK","NOK"))</f>
        <v/>
      </c>
      <c r="L21" s="17" t="str">
        <f t="shared" ref="L21:L38" si="7">RIGHT(LEFT(J21,8),6)</f>
        <v/>
      </c>
      <c r="M21" s="18" t="str">
        <f t="shared" si="3"/>
        <v/>
      </c>
      <c r="N21" s="1"/>
      <c r="O21" s="20"/>
      <c r="P21" s="20"/>
      <c r="Q21" s="23">
        <f t="shared" si="4"/>
        <v>0</v>
      </c>
      <c r="R21" s="24">
        <f t="shared" ref="R21:R38" si="8">T21*$R$4</f>
        <v>0</v>
      </c>
      <c r="S21" s="19"/>
      <c r="T21" s="24">
        <f t="shared" ref="T21:T38" si="9">ROUND(S21/12*Q21,0)</f>
        <v>0</v>
      </c>
      <c r="U21" s="21" t="s">
        <v>134</v>
      </c>
    </row>
    <row r="22" spans="2:21" ht="15" customHeight="1" x14ac:dyDescent="0.2">
      <c r="B22" s="16" t="s">
        <v>23</v>
      </c>
      <c r="C22" s="30"/>
      <c r="D22" s="31"/>
      <c r="E22" s="1"/>
      <c r="F22" s="17"/>
      <c r="G22" s="17"/>
      <c r="H22" s="17"/>
      <c r="I22" s="26"/>
      <c r="J22" s="26"/>
      <c r="K22" s="17" t="str">
        <f t="shared" si="6"/>
        <v/>
      </c>
      <c r="L22" s="17" t="str">
        <f t="shared" si="7"/>
        <v/>
      </c>
      <c r="M22" s="18" t="str">
        <f t="shared" si="3"/>
        <v/>
      </c>
      <c r="N22" s="1"/>
      <c r="O22" s="20"/>
      <c r="P22" s="20"/>
      <c r="Q22" s="23">
        <f t="shared" si="4"/>
        <v>0</v>
      </c>
      <c r="R22" s="24">
        <f t="shared" si="8"/>
        <v>0</v>
      </c>
      <c r="S22" s="19"/>
      <c r="T22" s="24">
        <f t="shared" si="9"/>
        <v>0</v>
      </c>
      <c r="U22" s="21" t="s">
        <v>134</v>
      </c>
    </row>
    <row r="23" spans="2:21" ht="15" customHeight="1" x14ac:dyDescent="0.2">
      <c r="B23" s="16" t="s">
        <v>24</v>
      </c>
      <c r="C23" s="30"/>
      <c r="D23" s="31"/>
      <c r="E23" s="1"/>
      <c r="F23" s="17"/>
      <c r="G23" s="17"/>
      <c r="H23" s="17"/>
      <c r="I23" s="26"/>
      <c r="J23" s="26"/>
      <c r="K23" s="17" t="str">
        <f t="shared" si="6"/>
        <v/>
      </c>
      <c r="L23" s="17" t="str">
        <f t="shared" si="7"/>
        <v/>
      </c>
      <c r="M23" s="18" t="str">
        <f t="shared" si="3"/>
        <v/>
      </c>
      <c r="N23" s="1"/>
      <c r="O23" s="20"/>
      <c r="P23" s="20"/>
      <c r="Q23" s="23">
        <f t="shared" si="4"/>
        <v>0</v>
      </c>
      <c r="R23" s="24">
        <f t="shared" si="8"/>
        <v>0</v>
      </c>
      <c r="S23" s="19"/>
      <c r="T23" s="24">
        <f t="shared" si="9"/>
        <v>0</v>
      </c>
      <c r="U23" s="21" t="s">
        <v>134</v>
      </c>
    </row>
    <row r="24" spans="2:21" ht="15" customHeight="1" x14ac:dyDescent="0.2">
      <c r="B24" s="16" t="s">
        <v>25</v>
      </c>
      <c r="C24" s="30"/>
      <c r="D24" s="31"/>
      <c r="E24" s="1"/>
      <c r="F24" s="17"/>
      <c r="G24" s="17"/>
      <c r="H24" s="17"/>
      <c r="I24" s="26"/>
      <c r="J24" s="26"/>
      <c r="K24" s="17" t="str">
        <f t="shared" si="6"/>
        <v/>
      </c>
      <c r="L24" s="17" t="str">
        <f t="shared" si="7"/>
        <v/>
      </c>
      <c r="M24" s="18" t="str">
        <f t="shared" si="3"/>
        <v/>
      </c>
      <c r="N24" s="1"/>
      <c r="O24" s="20"/>
      <c r="P24" s="20"/>
      <c r="Q24" s="23">
        <f t="shared" si="4"/>
        <v>0</v>
      </c>
      <c r="R24" s="24">
        <f t="shared" si="8"/>
        <v>0</v>
      </c>
      <c r="S24" s="19"/>
      <c r="T24" s="24">
        <f t="shared" si="9"/>
        <v>0</v>
      </c>
      <c r="U24" s="21" t="s">
        <v>134</v>
      </c>
    </row>
    <row r="25" spans="2:21" ht="15" customHeight="1" x14ac:dyDescent="0.2">
      <c r="B25" s="16" t="s">
        <v>26</v>
      </c>
      <c r="C25" s="30"/>
      <c r="D25" s="31"/>
      <c r="E25" s="1"/>
      <c r="F25" s="17"/>
      <c r="G25" s="17"/>
      <c r="H25" s="17"/>
      <c r="I25" s="26"/>
      <c r="J25" s="26"/>
      <c r="K25" s="17" t="str">
        <f t="shared" si="6"/>
        <v/>
      </c>
      <c r="L25" s="17" t="str">
        <f t="shared" si="7"/>
        <v/>
      </c>
      <c r="M25" s="18" t="str">
        <f t="shared" si="3"/>
        <v/>
      </c>
      <c r="N25" s="1"/>
      <c r="O25" s="20"/>
      <c r="P25" s="20"/>
      <c r="Q25" s="23">
        <f t="shared" si="4"/>
        <v>0</v>
      </c>
      <c r="R25" s="24">
        <f t="shared" si="8"/>
        <v>0</v>
      </c>
      <c r="S25" s="19"/>
      <c r="T25" s="24">
        <f t="shared" si="9"/>
        <v>0</v>
      </c>
      <c r="U25" s="21" t="s">
        <v>134</v>
      </c>
    </row>
    <row r="26" spans="2:21" ht="15" customHeight="1" x14ac:dyDescent="0.2">
      <c r="B26" s="16" t="s">
        <v>27</v>
      </c>
      <c r="C26" s="30"/>
      <c r="D26" s="31"/>
      <c r="E26" s="1"/>
      <c r="F26" s="17"/>
      <c r="G26" s="17"/>
      <c r="H26" s="17"/>
      <c r="I26" s="26"/>
      <c r="J26" s="26"/>
      <c r="K26" s="17" t="str">
        <f t="shared" si="6"/>
        <v/>
      </c>
      <c r="L26" s="17" t="str">
        <f t="shared" si="7"/>
        <v/>
      </c>
      <c r="M26" s="18" t="str">
        <f t="shared" si="3"/>
        <v/>
      </c>
      <c r="N26" s="1"/>
      <c r="O26" s="20"/>
      <c r="P26" s="20"/>
      <c r="Q26" s="23">
        <f t="shared" si="4"/>
        <v>0</v>
      </c>
      <c r="R26" s="24">
        <f t="shared" si="8"/>
        <v>0</v>
      </c>
      <c r="S26" s="19"/>
      <c r="T26" s="24">
        <f t="shared" si="9"/>
        <v>0</v>
      </c>
      <c r="U26" s="21" t="s">
        <v>134</v>
      </c>
    </row>
    <row r="27" spans="2:21" ht="15" customHeight="1" x14ac:dyDescent="0.2">
      <c r="B27" s="16" t="s">
        <v>28</v>
      </c>
      <c r="C27" s="30"/>
      <c r="D27" s="31"/>
      <c r="E27" s="1"/>
      <c r="F27" s="17"/>
      <c r="G27" s="17"/>
      <c r="H27" s="17"/>
      <c r="I27" s="26"/>
      <c r="J27" s="26"/>
      <c r="K27" s="17" t="str">
        <f t="shared" si="6"/>
        <v/>
      </c>
      <c r="L27" s="17" t="str">
        <f t="shared" si="7"/>
        <v/>
      </c>
      <c r="M27" s="18" t="str">
        <f t="shared" si="3"/>
        <v/>
      </c>
      <c r="N27" s="1"/>
      <c r="O27" s="20"/>
      <c r="P27" s="20"/>
      <c r="Q27" s="23">
        <f t="shared" si="4"/>
        <v>0</v>
      </c>
      <c r="R27" s="24">
        <f t="shared" si="8"/>
        <v>0</v>
      </c>
      <c r="S27" s="19"/>
      <c r="T27" s="24">
        <f t="shared" si="9"/>
        <v>0</v>
      </c>
      <c r="U27" s="21" t="s">
        <v>134</v>
      </c>
    </row>
    <row r="28" spans="2:21" ht="15" customHeight="1" x14ac:dyDescent="0.2">
      <c r="B28" s="16" t="s">
        <v>29</v>
      </c>
      <c r="C28" s="30"/>
      <c r="D28" s="31"/>
      <c r="E28" s="1"/>
      <c r="F28" s="17"/>
      <c r="G28" s="17"/>
      <c r="H28" s="17"/>
      <c r="I28" s="26"/>
      <c r="J28" s="26"/>
      <c r="K28" s="17" t="str">
        <f t="shared" si="6"/>
        <v/>
      </c>
      <c r="L28" s="17" t="str">
        <f t="shared" si="7"/>
        <v/>
      </c>
      <c r="M28" s="18" t="str">
        <f t="shared" si="3"/>
        <v/>
      </c>
      <c r="N28" s="1"/>
      <c r="O28" s="20"/>
      <c r="P28" s="20"/>
      <c r="Q28" s="23">
        <f t="shared" si="4"/>
        <v>0</v>
      </c>
      <c r="R28" s="24">
        <f t="shared" si="8"/>
        <v>0</v>
      </c>
      <c r="S28" s="19"/>
      <c r="T28" s="24">
        <f t="shared" si="9"/>
        <v>0</v>
      </c>
      <c r="U28" s="21" t="s">
        <v>134</v>
      </c>
    </row>
    <row r="29" spans="2:21" ht="15" customHeight="1" x14ac:dyDescent="0.2">
      <c r="B29" s="16" t="s">
        <v>33</v>
      </c>
      <c r="C29" s="30"/>
      <c r="D29" s="31"/>
      <c r="E29" s="1"/>
      <c r="F29" s="17"/>
      <c r="G29" s="17"/>
      <c r="H29" s="17"/>
      <c r="I29" s="26"/>
      <c r="J29" s="26"/>
      <c r="K29" s="17" t="str">
        <f t="shared" si="6"/>
        <v/>
      </c>
      <c r="L29" s="17" t="str">
        <f t="shared" si="7"/>
        <v/>
      </c>
      <c r="M29" s="18" t="str">
        <f t="shared" si="3"/>
        <v/>
      </c>
      <c r="N29" s="1"/>
      <c r="O29" s="20"/>
      <c r="P29" s="20"/>
      <c r="Q29" s="23">
        <f t="shared" si="4"/>
        <v>0</v>
      </c>
      <c r="R29" s="24">
        <f t="shared" si="8"/>
        <v>0</v>
      </c>
      <c r="S29" s="19"/>
      <c r="T29" s="24">
        <f t="shared" si="9"/>
        <v>0</v>
      </c>
      <c r="U29" s="21" t="s">
        <v>134</v>
      </c>
    </row>
    <row r="30" spans="2:21" ht="15" customHeight="1" x14ac:dyDescent="0.2">
      <c r="B30" s="16" t="s">
        <v>34</v>
      </c>
      <c r="C30" s="30"/>
      <c r="D30" s="31"/>
      <c r="E30" s="1"/>
      <c r="F30" s="17"/>
      <c r="G30" s="17"/>
      <c r="H30" s="17"/>
      <c r="I30" s="26"/>
      <c r="J30" s="26"/>
      <c r="K30" s="17" t="str">
        <f t="shared" si="6"/>
        <v/>
      </c>
      <c r="L30" s="17" t="str">
        <f t="shared" si="7"/>
        <v/>
      </c>
      <c r="M30" s="18" t="str">
        <f t="shared" si="3"/>
        <v/>
      </c>
      <c r="N30" s="1"/>
      <c r="O30" s="20"/>
      <c r="P30" s="20"/>
      <c r="Q30" s="23">
        <f t="shared" si="4"/>
        <v>0</v>
      </c>
      <c r="R30" s="24">
        <f t="shared" si="8"/>
        <v>0</v>
      </c>
      <c r="S30" s="19"/>
      <c r="T30" s="24">
        <f t="shared" si="9"/>
        <v>0</v>
      </c>
      <c r="U30" s="21" t="s">
        <v>134</v>
      </c>
    </row>
    <row r="31" spans="2:21" ht="15" customHeight="1" x14ac:dyDescent="0.2">
      <c r="B31" s="16" t="s">
        <v>35</v>
      </c>
      <c r="C31" s="30"/>
      <c r="D31" s="31"/>
      <c r="E31" s="1"/>
      <c r="F31" s="17"/>
      <c r="G31" s="17"/>
      <c r="H31" s="17"/>
      <c r="I31" s="26"/>
      <c r="J31" s="26"/>
      <c r="K31" s="17" t="str">
        <f t="shared" si="6"/>
        <v/>
      </c>
      <c r="L31" s="17" t="str">
        <f t="shared" si="7"/>
        <v/>
      </c>
      <c r="M31" s="18" t="str">
        <f t="shared" si="3"/>
        <v/>
      </c>
      <c r="N31" s="1"/>
      <c r="O31" s="20"/>
      <c r="P31" s="20"/>
      <c r="Q31" s="23">
        <f t="shared" si="4"/>
        <v>0</v>
      </c>
      <c r="R31" s="24">
        <f t="shared" si="8"/>
        <v>0</v>
      </c>
      <c r="S31" s="19"/>
      <c r="T31" s="24">
        <f t="shared" si="9"/>
        <v>0</v>
      </c>
      <c r="U31" s="21" t="s">
        <v>134</v>
      </c>
    </row>
    <row r="32" spans="2:21" ht="15" customHeight="1" x14ac:dyDescent="0.2">
      <c r="B32" s="16" t="s">
        <v>36</v>
      </c>
      <c r="C32" s="30"/>
      <c r="D32" s="31"/>
      <c r="E32" s="1"/>
      <c r="F32" s="17"/>
      <c r="G32" s="17"/>
      <c r="H32" s="17"/>
      <c r="I32" s="26"/>
      <c r="J32" s="26"/>
      <c r="K32" s="17" t="str">
        <f t="shared" si="6"/>
        <v/>
      </c>
      <c r="L32" s="17" t="str">
        <f t="shared" si="7"/>
        <v/>
      </c>
      <c r="M32" s="18" t="str">
        <f t="shared" si="3"/>
        <v/>
      </c>
      <c r="N32" s="1"/>
      <c r="O32" s="20"/>
      <c r="P32" s="20"/>
      <c r="Q32" s="23">
        <f t="shared" si="4"/>
        <v>0</v>
      </c>
      <c r="R32" s="24">
        <f t="shared" si="8"/>
        <v>0</v>
      </c>
      <c r="S32" s="19"/>
      <c r="T32" s="24">
        <f t="shared" si="9"/>
        <v>0</v>
      </c>
      <c r="U32" s="21" t="s">
        <v>134</v>
      </c>
    </row>
    <row r="33" spans="2:21" ht="15" customHeight="1" x14ac:dyDescent="0.2">
      <c r="B33" s="16" t="s">
        <v>37</v>
      </c>
      <c r="C33" s="30"/>
      <c r="D33" s="31"/>
      <c r="E33" s="1"/>
      <c r="F33" s="17"/>
      <c r="G33" s="17"/>
      <c r="H33" s="17"/>
      <c r="I33" s="26"/>
      <c r="J33" s="26"/>
      <c r="K33" s="17" t="str">
        <f t="shared" si="6"/>
        <v/>
      </c>
      <c r="L33" s="17" t="str">
        <f t="shared" si="7"/>
        <v/>
      </c>
      <c r="M33" s="18" t="str">
        <f t="shared" si="3"/>
        <v/>
      </c>
      <c r="N33" s="1"/>
      <c r="O33" s="20"/>
      <c r="P33" s="20"/>
      <c r="Q33" s="23">
        <f t="shared" si="4"/>
        <v>0</v>
      </c>
      <c r="R33" s="24">
        <f t="shared" si="8"/>
        <v>0</v>
      </c>
      <c r="S33" s="19"/>
      <c r="T33" s="24">
        <f t="shared" si="9"/>
        <v>0</v>
      </c>
      <c r="U33" s="21" t="s">
        <v>134</v>
      </c>
    </row>
    <row r="34" spans="2:21" ht="15" customHeight="1" x14ac:dyDescent="0.2">
      <c r="B34" s="16" t="s">
        <v>38</v>
      </c>
      <c r="C34" s="30"/>
      <c r="D34" s="31"/>
      <c r="E34" s="1"/>
      <c r="F34" s="17"/>
      <c r="G34" s="17"/>
      <c r="H34" s="17"/>
      <c r="I34" s="26"/>
      <c r="J34" s="26"/>
      <c r="K34" s="17" t="str">
        <f t="shared" si="6"/>
        <v/>
      </c>
      <c r="L34" s="17" t="str">
        <f t="shared" si="7"/>
        <v/>
      </c>
      <c r="M34" s="18" t="str">
        <f t="shared" si="3"/>
        <v/>
      </c>
      <c r="N34" s="1"/>
      <c r="O34" s="20"/>
      <c r="P34" s="20"/>
      <c r="Q34" s="23">
        <f t="shared" si="4"/>
        <v>0</v>
      </c>
      <c r="R34" s="24">
        <f t="shared" si="8"/>
        <v>0</v>
      </c>
      <c r="S34" s="19"/>
      <c r="T34" s="24">
        <f t="shared" si="9"/>
        <v>0</v>
      </c>
      <c r="U34" s="21" t="s">
        <v>134</v>
      </c>
    </row>
    <row r="35" spans="2:21" ht="15" customHeight="1" x14ac:dyDescent="0.2">
      <c r="B35" s="16" t="s">
        <v>39</v>
      </c>
      <c r="C35" s="30"/>
      <c r="D35" s="31"/>
      <c r="E35" s="1"/>
      <c r="F35" s="17"/>
      <c r="G35" s="17"/>
      <c r="H35" s="17"/>
      <c r="I35" s="26"/>
      <c r="J35" s="26"/>
      <c r="K35" s="17" t="str">
        <f t="shared" si="6"/>
        <v/>
      </c>
      <c r="L35" s="17" t="str">
        <f t="shared" si="7"/>
        <v/>
      </c>
      <c r="M35" s="18" t="str">
        <f t="shared" si="3"/>
        <v/>
      </c>
      <c r="N35" s="1"/>
      <c r="O35" s="20"/>
      <c r="P35" s="20"/>
      <c r="Q35" s="23">
        <f t="shared" si="4"/>
        <v>0</v>
      </c>
      <c r="R35" s="24">
        <f t="shared" si="8"/>
        <v>0</v>
      </c>
      <c r="S35" s="19"/>
      <c r="T35" s="24">
        <f t="shared" si="9"/>
        <v>0</v>
      </c>
      <c r="U35" s="21" t="s">
        <v>134</v>
      </c>
    </row>
    <row r="36" spans="2:21" ht="15" customHeight="1" x14ac:dyDescent="0.2">
      <c r="B36" s="16" t="s">
        <v>40</v>
      </c>
      <c r="C36" s="30"/>
      <c r="D36" s="31"/>
      <c r="E36" s="1"/>
      <c r="F36" s="17"/>
      <c r="G36" s="17"/>
      <c r="H36" s="17"/>
      <c r="I36" s="26"/>
      <c r="J36" s="26"/>
      <c r="K36" s="17" t="str">
        <f t="shared" si="6"/>
        <v/>
      </c>
      <c r="L36" s="17" t="str">
        <f t="shared" si="7"/>
        <v/>
      </c>
      <c r="M36" s="18" t="str">
        <f t="shared" si="3"/>
        <v/>
      </c>
      <c r="N36" s="1"/>
      <c r="O36" s="20"/>
      <c r="P36" s="20"/>
      <c r="Q36" s="23">
        <f t="shared" si="4"/>
        <v>0</v>
      </c>
      <c r="R36" s="24">
        <f t="shared" si="8"/>
        <v>0</v>
      </c>
      <c r="S36" s="19"/>
      <c r="T36" s="24">
        <f t="shared" si="9"/>
        <v>0</v>
      </c>
      <c r="U36" s="21" t="s">
        <v>134</v>
      </c>
    </row>
    <row r="37" spans="2:21" ht="15" customHeight="1" x14ac:dyDescent="0.2">
      <c r="B37" s="16" t="s">
        <v>41</v>
      </c>
      <c r="C37" s="30"/>
      <c r="D37" s="31"/>
      <c r="E37" s="1"/>
      <c r="F37" s="17"/>
      <c r="G37" s="17"/>
      <c r="H37" s="17"/>
      <c r="I37" s="26"/>
      <c r="J37" s="26"/>
      <c r="K37" s="17" t="str">
        <f t="shared" si="6"/>
        <v/>
      </c>
      <c r="L37" s="17" t="str">
        <f t="shared" si="7"/>
        <v/>
      </c>
      <c r="M37" s="18" t="str">
        <f t="shared" si="3"/>
        <v/>
      </c>
      <c r="N37" s="1"/>
      <c r="O37" s="20"/>
      <c r="P37" s="20"/>
      <c r="Q37" s="23">
        <f t="shared" si="4"/>
        <v>0</v>
      </c>
      <c r="R37" s="24">
        <f t="shared" si="8"/>
        <v>0</v>
      </c>
      <c r="S37" s="19"/>
      <c r="T37" s="24">
        <f t="shared" si="9"/>
        <v>0</v>
      </c>
      <c r="U37" s="21" t="s">
        <v>134</v>
      </c>
    </row>
    <row r="38" spans="2:21" ht="15" customHeight="1" x14ac:dyDescent="0.2">
      <c r="B38" s="16" t="s">
        <v>42</v>
      </c>
      <c r="C38" s="25"/>
      <c r="D38" s="17"/>
      <c r="E38" s="1"/>
      <c r="F38" s="17"/>
      <c r="G38" s="17"/>
      <c r="H38" s="17"/>
      <c r="I38" s="26"/>
      <c r="J38" s="26"/>
      <c r="K38" s="17" t="str">
        <f t="shared" si="6"/>
        <v/>
      </c>
      <c r="L38" s="17" t="str">
        <f t="shared" si="7"/>
        <v/>
      </c>
      <c r="M38" s="18" t="str">
        <f t="shared" si="3"/>
        <v/>
      </c>
      <c r="N38" s="1"/>
      <c r="O38" s="20"/>
      <c r="P38" s="20"/>
      <c r="Q38" s="23">
        <f t="shared" si="4"/>
        <v>0</v>
      </c>
      <c r="R38" s="24">
        <f t="shared" si="8"/>
        <v>0</v>
      </c>
      <c r="S38" s="19"/>
      <c r="T38" s="24">
        <f t="shared" si="9"/>
        <v>0</v>
      </c>
      <c r="U38" s="21" t="s">
        <v>134</v>
      </c>
    </row>
  </sheetData>
  <mergeCells count="5">
    <mergeCell ref="B2:U2"/>
    <mergeCell ref="J8:K8"/>
    <mergeCell ref="L8:M8"/>
    <mergeCell ref="B4:D4"/>
    <mergeCell ref="B6:D6"/>
  </mergeCells>
  <phoneticPr fontId="3" type="noConversion"/>
  <conditionalFormatting sqref="J10:L38">
    <cfRule type="cellIs" dxfId="17" priority="3" operator="equal">
      <formula>"HIBÁS POD!"</formula>
    </cfRule>
    <cfRule type="cellIs" dxfId="16" priority="4" operator="equal">
      <formula>"HIBÁS POD!"</formula>
    </cfRule>
  </conditionalFormatting>
  <conditionalFormatting sqref="K9:L9">
    <cfRule type="cellIs" dxfId="15" priority="39" operator="equal">
      <formula>"HIBÁS POD!"</formula>
    </cfRule>
    <cfRule type="cellIs" dxfId="14" priority="40" operator="equal">
      <formula>"HIBÁS POD!"</formula>
    </cfRule>
  </conditionalFormatting>
  <conditionalFormatting sqref="M9:M38">
    <cfRule type="cellIs" dxfId="13" priority="29" operator="equal">
      <formula>"HIBÁS POD!"</formula>
    </cfRule>
    <cfRule type="cellIs" dxfId="12" priority="30" operator="equal">
      <formula>"HIBÁS POD!"</formula>
    </cfRule>
  </conditionalFormatting>
  <conditionalFormatting sqref="N9:P17">
    <cfRule type="cellIs" dxfId="11" priority="9" operator="equal">
      <formula>"HIBÁS POD!"</formula>
    </cfRule>
    <cfRule type="cellIs" dxfId="10" priority="10" operator="equal">
      <formula>"HIBÁS POD!"</formula>
    </cfRule>
  </conditionalFormatting>
  <dataValidations count="1">
    <dataValidation type="list" allowBlank="1" showInputMessage="1" showErrorMessage="1" sqref="U9:U38" xr:uid="{00000000-0002-0000-0300-000000000000}">
      <formula1>"…, profilos, távmért, vezérelt, közvil"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X2:AD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Intézmények</vt:lpstr>
      <vt:lpstr>Közvilágítás</vt:lpstr>
    </vt:vector>
  </TitlesOfParts>
  <Company>Zwack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 Attila</dc:creator>
  <cp:lastModifiedBy>user</cp:lastModifiedBy>
  <cp:lastPrinted>2023-06-21T11:19:29Z</cp:lastPrinted>
  <dcterms:created xsi:type="dcterms:W3CDTF">2008-01-15T06:56:54Z</dcterms:created>
  <dcterms:modified xsi:type="dcterms:W3CDTF">2023-06-21T11:20:30Z</dcterms:modified>
</cp:coreProperties>
</file>